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April, 2021\"/>
    </mc:Choice>
  </mc:AlternateContent>
  <xr:revisionPtr revIDLastSave="0" documentId="13_ncr:1_{C3D47BD6-2D95-435C-AC36-471F38673789}" xr6:coauthVersionLast="38" xr6:coauthVersionMax="38" xr10:uidLastSave="{00000000-0000-0000-0000-000000000000}"/>
  <bookViews>
    <workbookView xWindow="0" yWindow="0" windowWidth="20490" windowHeight="7530" tabRatio="603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Sheet1!$A$1:$R$199</definedName>
    <definedName name="_xlnm.Print_Area" localSheetId="1">Sheet2!$A$1:$K$82</definedName>
  </definedNames>
  <calcPr calcId="179021"/>
</workbook>
</file>

<file path=xl/calcChain.xml><?xml version="1.0" encoding="utf-8"?>
<calcChain xmlns="http://schemas.openxmlformats.org/spreadsheetml/2006/main">
  <c r="F195" i="1" l="1"/>
  <c r="E195" i="1"/>
  <c r="F188" i="1"/>
  <c r="E188" i="1"/>
  <c r="F181" i="1"/>
  <c r="E181" i="1"/>
  <c r="F174" i="1"/>
  <c r="E174" i="1"/>
  <c r="F167" i="1"/>
  <c r="E167" i="1"/>
  <c r="F160" i="1"/>
  <c r="E160" i="1"/>
  <c r="F141" i="1"/>
  <c r="F136" i="1" s="1"/>
  <c r="F135" i="1" s="1"/>
  <c r="E141" i="1"/>
  <c r="E136" i="1" s="1"/>
  <c r="E135" i="1" s="1"/>
  <c r="F137" i="1"/>
  <c r="E137" i="1"/>
  <c r="F129" i="1"/>
  <c r="F123" i="1" s="1"/>
  <c r="E129" i="1"/>
  <c r="E123" i="1" s="1"/>
  <c r="F111" i="1"/>
  <c r="E111" i="1"/>
  <c r="L93" i="1" l="1"/>
  <c r="K93" i="1"/>
  <c r="I93" i="1"/>
  <c r="H93" i="1"/>
  <c r="E93" i="1"/>
  <c r="E86" i="1"/>
  <c r="E79" i="1"/>
  <c r="E72" i="1"/>
  <c r="E65" i="1"/>
  <c r="E58" i="1"/>
  <c r="E40" i="1"/>
  <c r="E36" i="1"/>
  <c r="E35" i="1"/>
  <c r="E34" i="1"/>
  <c r="E28" i="1"/>
  <c r="L10" i="1"/>
  <c r="E22" i="1"/>
  <c r="E10" i="1"/>
  <c r="L86" i="1" l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K35" i="1" s="1"/>
  <c r="K34" i="1" s="1"/>
  <c r="I40" i="1"/>
  <c r="H40" i="1"/>
  <c r="L36" i="1"/>
  <c r="L35" i="1"/>
  <c r="L34" i="1" s="1"/>
  <c r="K36" i="1"/>
  <c r="I36" i="1"/>
  <c r="H36" i="1"/>
  <c r="I35" i="1"/>
  <c r="I34" i="1" s="1"/>
  <c r="H35" i="1"/>
  <c r="H34" i="1" s="1"/>
  <c r="L28" i="1"/>
  <c r="K28" i="1"/>
  <c r="I28" i="1"/>
  <c r="H28" i="1"/>
  <c r="L22" i="1"/>
  <c r="K22" i="1"/>
  <c r="I22" i="1"/>
  <c r="H22" i="1"/>
  <c r="K10" i="1"/>
  <c r="I10" i="1"/>
  <c r="H10" i="1"/>
  <c r="F8" i="1" l="1"/>
  <c r="I195" i="1" l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H137" i="1"/>
  <c r="H136" i="1" s="1"/>
  <c r="H135" i="1" s="1"/>
  <c r="I129" i="1"/>
  <c r="H129" i="1"/>
  <c r="I123" i="1"/>
  <c r="H123" i="1"/>
  <c r="I111" i="1"/>
  <c r="H111" i="1"/>
  <c r="F20" i="1"/>
  <c r="F19" i="1"/>
  <c r="F18" i="1"/>
  <c r="F17" i="1"/>
  <c r="F16" i="1"/>
  <c r="F15" i="1"/>
  <c r="F14" i="1"/>
  <c r="F13" i="1"/>
  <c r="F12" i="1"/>
  <c r="F11" i="1"/>
  <c r="F27" i="1"/>
  <c r="F26" i="1"/>
  <c r="F25" i="1"/>
  <c r="F24" i="1"/>
  <c r="F23" i="1"/>
  <c r="F32" i="1"/>
  <c r="F31" i="1"/>
  <c r="F30" i="1"/>
  <c r="F29" i="1"/>
  <c r="F39" i="1"/>
  <c r="F38" i="1"/>
  <c r="F37" i="1"/>
  <c r="F47" i="1"/>
  <c r="F46" i="1"/>
  <c r="F45" i="1"/>
  <c r="F44" i="1"/>
  <c r="F43" i="1"/>
  <c r="F42" i="1"/>
  <c r="F41" i="1"/>
  <c r="F63" i="1"/>
  <c r="F62" i="1"/>
  <c r="F61" i="1"/>
  <c r="F60" i="1"/>
  <c r="F59" i="1"/>
  <c r="F70" i="1"/>
  <c r="F69" i="1"/>
  <c r="F68" i="1"/>
  <c r="F67" i="1"/>
  <c r="F66" i="1"/>
  <c r="F77" i="1"/>
  <c r="F76" i="1"/>
  <c r="F75" i="1"/>
  <c r="F74" i="1"/>
  <c r="F73" i="1"/>
  <c r="F84" i="1"/>
  <c r="F83" i="1"/>
  <c r="F82" i="1"/>
  <c r="F81" i="1"/>
  <c r="F80" i="1"/>
  <c r="F90" i="1"/>
  <c r="F89" i="1"/>
  <c r="F88" i="1"/>
  <c r="F87" i="1"/>
  <c r="F91" i="1"/>
  <c r="I136" i="1" l="1"/>
  <c r="I135" i="1" s="1"/>
  <c r="F28" i="1"/>
  <c r="F22" i="1" l="1"/>
  <c r="R63" i="1" l="1"/>
  <c r="Q63" i="1"/>
  <c r="F86" i="1" l="1"/>
  <c r="F79" i="1"/>
  <c r="F72" i="1"/>
  <c r="F65" i="1"/>
  <c r="F58" i="1"/>
  <c r="F40" i="1"/>
  <c r="F36" i="1"/>
  <c r="F35" i="1" l="1"/>
  <c r="F34" i="1" s="1"/>
  <c r="F10" i="1"/>
  <c r="F93" i="1" l="1"/>
  <c r="O80" i="1"/>
  <c r="N80" i="1"/>
  <c r="M80" i="1"/>
  <c r="O12" i="1" l="1"/>
  <c r="N12" i="1"/>
  <c r="M12" i="1"/>
  <c r="N63" i="1" l="1"/>
  <c r="O63" i="1" l="1"/>
  <c r="Q80" i="1" l="1"/>
  <c r="P80" i="1"/>
  <c r="R80" i="1"/>
  <c r="M73" i="1" l="1"/>
  <c r="M87" i="1"/>
  <c r="N91" i="1"/>
  <c r="N73" i="1"/>
  <c r="Q43" i="1"/>
  <c r="N39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82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82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8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<sst xmlns="http://schemas.openxmlformats.org/spreadsheetml/2006/main" count="572" uniqueCount="117">
  <si>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</si>
  <si>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</si>
  <si>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</si>
  <si>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</si>
  <si>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</si>
  <si>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</si>
  <si>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</si>
  <si>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</si>
  <si>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</si>
  <si>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</si>
  <si>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</si>
  <si>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</si>
  <si>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</si>
  <si>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</si>
  <si>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</si>
  <si>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</si>
  <si>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</si>
  <si>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</si>
  <si>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</si>
  <si>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</si>
  <si>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</si>
  <si>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</si>
  <si>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</si>
  <si>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</si>
  <si>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</si>
  <si>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</si>
  <si>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</si>
  <si>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</si>
  <si>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</si>
  <si>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</si>
  <si>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</si>
  <si>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</si>
  <si>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</si>
  <si>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</si>
  <si>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</si>
  <si>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</si>
  <si>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</si>
  <si>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</si>
  <si>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</si>
  <si>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</si>
  <si>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</si>
  <si>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</si>
  <si>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</si>
  <si>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</si>
  <si>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</si>
  <si>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</si>
  <si>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</si>
  <si>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</si>
  <si>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</si>
  <si>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</si>
  <si>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</si>
  <si>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</si>
  <si>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</si>
  <si>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</si>
  <si>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</si>
  <si>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</si>
  <si>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</si>
  <si>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</si>
  <si>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</si>
  <si>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</si>
  <si>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</si>
  <si>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</si>
  <si>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</si>
  <si>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</si>
  <si>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</si>
  <si>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</si>
  <si>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</si>
  <si>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</si>
  <si>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</si>
  <si>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</si>
  <si>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</si>
  <si>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</si>
  <si>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</si>
  <si>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</si>
  <si>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</si>
  <si>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</si>
  <si>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</si>
  <si>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</si>
  <si>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</si>
  <si>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</si>
  <si>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</si>
  <si>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</si>
  <si>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</si>
  <si>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</si>
  <si>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</si>
  <si>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</si>
  <si>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</si>
  <si>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</si>
  <si>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</si>
  <si>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</si>
  <si>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</si>
  <si>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</si>
  <si>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</si>
  <si>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</si>
  <si>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</si>
  <si>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</si>
  <si>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</si>
  <si>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</si>
  <si>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</si>
  <si>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</si>
  <si>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</si>
  <si>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</si>
  <si>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</si>
  <si>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>STATEMENT SHOWING IMPORTS OF SELECTED COMMODITIES DURING THE MONTH OF APRIL, 2021</t>
  </si>
  <si>
    <t xml:space="preserve">               *       APRIL, 2021</t>
  </si>
  <si>
    <t xml:space="preserve">                         APRIL, 2020</t>
  </si>
  <si>
    <t xml:space="preserve">  % CHANGE IN APRIL, 2021 OVER</t>
  </si>
  <si>
    <t xml:space="preserve">APRIL, 2020   </t>
  </si>
  <si>
    <t>STATEMENT SHOWING IMPORTS OF SELECTED COMMODITIES DURING THE PERIOD JULY - APRIL, 2020 - 2021</t>
  </si>
  <si>
    <t xml:space="preserve">  *   JULY - APRIL, 2020 - 2021</t>
  </si>
  <si>
    <t xml:space="preserve">     JULY - APRIL, 2019 - 2020</t>
  </si>
  <si>
    <t>% CHANGE IN  JULY - APRIL, 2020 - 2021</t>
  </si>
  <si>
    <t xml:space="preserve">  OVER  JULY - APRIL, 2019 - 2020</t>
  </si>
  <si>
    <t xml:space="preserve">                       MARCH,2021</t>
  </si>
  <si>
    <t xml:space="preserve">        MARCH,2021</t>
  </si>
  <si>
    <t>NOTE:- SOME DIFFERENCE MARCH OCCUR IN PERCENTAGE CHANGE WITH  RESPECT TO RUPEES &amp; DOLLARS.</t>
  </si>
  <si>
    <t xml:space="preserve">  RUPEE VALUE  CONVERTED INTO US DOLLAR ON THE BASIS OF MONTHLY  BANKS' FLOATING AVERAGE EXCHANGE RATE PROVIDED BY SBP. APRIL, 2021 (1$=Rs.153.076852) , MARCH, 2021 (1$=Rs.156.029765) AND APRIL,2020 (1$=Rs.164.437274).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</si>
</sst>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2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0000000-0005-0000-0000-000003000000}"/>
    <cellStyle name="Comma 2" xfId="2" xr:uid="{00000000-0005-0000-0000-000004000000}"/>
    <cellStyle name="Comma 2 2" xfId="8" xr:uid="{00000000-0005-0000-0000-000005000000}"/>
    <cellStyle name="Comma 3" xfId="3" xr:uid="{00000000-0005-0000-0000-000006000000}"/>
    <cellStyle name="Comma 3 2" xfId="9" xr:uid="{00000000-0005-0000-0000-000007000000}"/>
    <cellStyle name="Comma 4" xfId="4" xr:uid="{00000000-0005-0000-0000-000008000000}"/>
    <cellStyle name="Comma 4 2" xfId="5" xr:uid="{00000000-0005-0000-0000-000009000000}"/>
    <cellStyle name="Comma 4 2 2" xfId="11" xr:uid="{00000000-0005-0000-0000-00000A000000}"/>
    <cellStyle name="Comma 4 3" xfId="10" xr:uid="{00000000-0005-0000-0000-00000B000000}"/>
    <cellStyle name="Comma 5" xfId="6" xr:uid="{00000000-0005-0000-0000-00000C000000}"/>
    <cellStyle name="Comma 5 2" xfId="12" xr:uid="{00000000-0005-0000-0000-00000D000000}"/>
    <cellStyle name="Comma 6" xfId="16" xr:uid="{00000000-0005-0000-0000-00000E000000}"/>
    <cellStyle name="Comma 7" xfId="19" xr:uid="{00000000-0005-0000-0000-00000F000000}"/>
    <cellStyle name="Comma 8" xfId="20" xr:uid="{00000000-0005-0000-0000-000010000000}"/>
    <cellStyle name="Comma 9" xfId="21" xr:uid="{00000000-0005-0000-0000-000011000000}"/>
    <cellStyle name="Normal" xfId="0" builtinId="0"/>
    <cellStyle name="Normal 2" xfId="7" xr:uid="{00000000-0005-0000-0000-000013000000}"/>
    <cellStyle name="Normal 2 2" xfId="13" xr:uid="{00000000-0005-0000-0000-000014000000}"/>
    <cellStyle name="Normal 6" xfId="14" xr:uid="{00000000-0005-0000-0000-000015000000}"/>
    <cellStyle name="Normal 6 2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70" zoomScaleNormal="70" zoomScaleSheetLayoutView="70" workbookViewId="0">
      <selection activeCell="B2" sqref="B2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14.7109375" style="2" customWidth="1"/>
    <col min="5" max="5" width="14.7109375" style="1" customWidth="1"/>
    <col min="6" max="6" width="17.140625" style="2" customWidth="1"/>
    <col min="7" max="7" width="14.7109375" style="2" customWidth="1"/>
    <col min="8" max="8" width="14.7109375" style="1" customWidth="1"/>
    <col min="9" max="9" width="17.140625" style="2" customWidth="1"/>
    <col min="10" max="10" width="14.7109375" style="2" customWidth="1"/>
    <col min="11" max="11" width="14.7109375" style="1" customWidth="1"/>
    <col min="12" max="12" width="18.28515625" style="2" customWidth="1"/>
    <col min="13" max="13" width="14.7109375" style="2" customWidth="1"/>
    <col min="14" max="15" width="14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1" x14ac:dyDescent="0.3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1" x14ac:dyDescent="0.3">
      <c r="O2" s="14" t="s">
        <v>75</v>
      </c>
    </row>
    <row r="3" spans="1:21" x14ac:dyDescent="0.3">
      <c r="O3" s="14" t="s">
        <v>101</v>
      </c>
    </row>
    <row r="4" spans="1:21" x14ac:dyDescent="0.3">
      <c r="A4" s="16"/>
      <c r="B4" s="109" t="s">
        <v>66</v>
      </c>
      <c r="C4" s="18" t="s">
        <v>63</v>
      </c>
      <c r="D4" s="91" t="s">
        <v>104</v>
      </c>
      <c r="E4" s="92"/>
      <c r="F4" s="93"/>
      <c r="G4" s="94" t="s">
        <v>113</v>
      </c>
      <c r="H4" s="95"/>
      <c r="I4" s="96"/>
      <c r="J4" s="94" t="s">
        <v>105</v>
      </c>
      <c r="K4" s="95"/>
      <c r="L4" s="96"/>
      <c r="M4" s="102" t="s">
        <v>106</v>
      </c>
      <c r="N4" s="103"/>
      <c r="O4" s="103"/>
      <c r="P4" s="103"/>
      <c r="Q4" s="103"/>
      <c r="R4" s="103"/>
      <c r="S4" s="19"/>
    </row>
    <row r="5" spans="1:21" x14ac:dyDescent="0.3">
      <c r="A5" s="2" t="s">
        <v>1</v>
      </c>
      <c r="B5" s="110"/>
      <c r="C5" s="12" t="s">
        <v>64</v>
      </c>
      <c r="D5" s="21" t="s">
        <v>65</v>
      </c>
      <c r="F5" s="22"/>
      <c r="H5" s="23"/>
      <c r="J5" s="24"/>
      <c r="K5" s="23"/>
      <c r="L5" s="22"/>
      <c r="M5" s="97" t="s">
        <v>114</v>
      </c>
      <c r="N5" s="98"/>
      <c r="O5" s="99"/>
      <c r="P5" s="100" t="s">
        <v>107</v>
      </c>
      <c r="Q5" s="101"/>
      <c r="R5" s="101"/>
      <c r="S5" s="5"/>
      <c r="T5" s="25"/>
      <c r="U5" s="25"/>
    </row>
    <row r="6" spans="1:21" x14ac:dyDescent="0.3">
      <c r="A6" s="15" t="s">
        <v>2</v>
      </c>
      <c r="B6" s="110"/>
      <c r="C6" s="12" t="s">
        <v>67</v>
      </c>
      <c r="D6" s="21" t="s">
        <v>68</v>
      </c>
      <c r="E6" s="104" t="s">
        <v>69</v>
      </c>
      <c r="F6" s="105"/>
      <c r="G6" s="15" t="s">
        <v>68</v>
      </c>
      <c r="H6" s="104" t="s">
        <v>69</v>
      </c>
      <c r="I6" s="105"/>
      <c r="J6" s="26" t="s">
        <v>68</v>
      </c>
      <c r="K6" s="104" t="s">
        <v>69</v>
      </c>
      <c r="L6" s="105"/>
      <c r="M6" s="26" t="s">
        <v>68</v>
      </c>
      <c r="N6" s="97" t="s">
        <v>69</v>
      </c>
      <c r="O6" s="99"/>
      <c r="P6" s="26" t="s">
        <v>68</v>
      </c>
      <c r="Q6" s="97" t="s">
        <v>69</v>
      </c>
      <c r="R6" s="98"/>
      <c r="S6" s="19"/>
      <c r="T6" s="27"/>
      <c r="U6" s="27"/>
    </row>
    <row r="7" spans="1:21" x14ac:dyDescent="0.3">
      <c r="A7" s="9"/>
      <c r="B7" s="111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1" ht="21" x14ac:dyDescent="0.35">
      <c r="A8" s="15"/>
      <c r="B8" s="15" t="s">
        <v>3</v>
      </c>
      <c r="D8" s="59"/>
      <c r="E8" s="79">
        <v>805180</v>
      </c>
      <c r="F8" s="59">
        <f t="shared" ref="F8" si="0">ROUND(E8/153.076852*1000,0)</f>
        <v>5259972</v>
      </c>
      <c r="G8" s="59"/>
      <c r="H8" s="79">
        <v>878602</v>
      </c>
      <c r="I8" s="79">
        <v>5630985</v>
      </c>
      <c r="J8" s="59"/>
      <c r="K8" s="59">
        <v>526448</v>
      </c>
      <c r="L8" s="59">
        <v>3201509</v>
      </c>
      <c r="M8" s="55"/>
      <c r="N8" s="56">
        <f>ROUND(E8/H8*100-100,2)</f>
        <v>-8.36</v>
      </c>
      <c r="O8" s="56">
        <f>ROUND(F8/I8*100-100,2)</f>
        <v>-6.59</v>
      </c>
      <c r="P8" s="61"/>
      <c r="Q8" s="62">
        <f>ROUND(E8/K8*100-100,2)</f>
        <v>52.95</v>
      </c>
      <c r="R8" s="62">
        <f>ROUND(F8/L8*100-100,2)</f>
        <v>64.3</v>
      </c>
      <c r="S8" s="53"/>
      <c r="T8" s="54"/>
      <c r="U8" s="54"/>
    </row>
    <row r="9" spans="1:21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1" ht="21" x14ac:dyDescent="0.35">
      <c r="A10" s="15" t="s">
        <v>4</v>
      </c>
      <c r="B10" s="15" t="s">
        <v>5</v>
      </c>
      <c r="C10" s="11" t="s">
        <v>6</v>
      </c>
      <c r="D10" s="59"/>
      <c r="E10" s="59">
        <f t="shared" ref="E10:L10" si="1">SUM(E11:E20)</f>
        <v>119089</v>
      </c>
      <c r="F10" s="59">
        <f t="shared" si="1"/>
        <v>777969</v>
      </c>
      <c r="G10" s="59"/>
      <c r="H10" s="59">
        <f t="shared" si="1"/>
        <v>121165</v>
      </c>
      <c r="I10" s="59">
        <f t="shared" si="1"/>
        <v>776549</v>
      </c>
      <c r="J10" s="59"/>
      <c r="K10" s="59">
        <f t="shared" si="1"/>
        <v>85306</v>
      </c>
      <c r="L10" s="59">
        <f t="shared" si="1"/>
        <v>518765</v>
      </c>
      <c r="M10" s="61" t="s">
        <v>7</v>
      </c>
      <c r="N10" s="56">
        <f>ROUND(E10/H10*100-100,2)</f>
        <v>-1.71</v>
      </c>
      <c r="O10" s="56">
        <f>ROUND(F10/I10*100-100,2)</f>
        <v>0.18</v>
      </c>
      <c r="P10" s="61" t="s">
        <v>7</v>
      </c>
      <c r="Q10" s="62">
        <f>ROUND(E10/K10*100-100,2)</f>
        <v>39.6</v>
      </c>
      <c r="R10" s="62">
        <f>ROUND(F10/L10*100-100,2)</f>
        <v>49.97</v>
      </c>
      <c r="S10" s="57"/>
      <c r="T10" s="58"/>
      <c r="U10" s="58"/>
    </row>
    <row r="11" spans="1:21" ht="21" x14ac:dyDescent="0.35">
      <c r="A11" s="15" t="s">
        <v>0</v>
      </c>
      <c r="B11" s="15" t="s">
        <v>8</v>
      </c>
      <c r="C11" s="11" t="s">
        <v>9</v>
      </c>
      <c r="D11" s="59">
        <v>4199</v>
      </c>
      <c r="E11" s="59">
        <v>1989</v>
      </c>
      <c r="F11" s="59">
        <f t="shared" ref="F11:F20" si="2">ROUND(E11/153.076852*1000,0)</f>
        <v>12993</v>
      </c>
      <c r="G11" s="59">
        <v>6577</v>
      </c>
      <c r="H11" s="59">
        <v>3274</v>
      </c>
      <c r="I11" s="59">
        <v>20984</v>
      </c>
      <c r="J11" s="59">
        <v>4514</v>
      </c>
      <c r="K11" s="59">
        <v>2893</v>
      </c>
      <c r="L11" s="59">
        <v>17595</v>
      </c>
      <c r="M11" s="62">
        <f>ROUND(D11/G11*100-100,2)</f>
        <v>-36.159999999999997</v>
      </c>
      <c r="N11" s="56">
        <f t="shared" ref="N11" si="3">ROUND(E11/H11*100-100,2)</f>
        <v>-39.25</v>
      </c>
      <c r="O11" s="56">
        <f t="shared" ref="O11:O20" si="4">ROUND(F11/I11*100-100,2)</f>
        <v>-38.08</v>
      </c>
      <c r="P11" s="62">
        <f>ROUND(D11/J11*100-100,2)</f>
        <v>-6.98</v>
      </c>
      <c r="Q11" s="62">
        <f t="shared" ref="Q11" si="5">ROUND(E11/K11*100-100,2)</f>
        <v>-31.25</v>
      </c>
      <c r="R11" s="62">
        <f t="shared" ref="R11:R20" si="6">ROUND(F11/L11*100-100,2)</f>
        <v>-26.16</v>
      </c>
      <c r="S11" s="58"/>
      <c r="T11" s="58"/>
      <c r="U11" s="58"/>
    </row>
    <row r="12" spans="1:21" ht="21" x14ac:dyDescent="0.35">
      <c r="A12" s="15" t="s">
        <v>0</v>
      </c>
      <c r="B12" s="15" t="s">
        <v>10</v>
      </c>
      <c r="C12" s="11" t="s">
        <v>9</v>
      </c>
      <c r="D12" s="53">
        <v>0</v>
      </c>
      <c r="E12" s="53">
        <v>0</v>
      </c>
      <c r="F12" s="59">
        <f t="shared" si="2"/>
        <v>0</v>
      </c>
      <c r="G12" s="53">
        <v>229696</v>
      </c>
      <c r="H12" s="53">
        <v>10520</v>
      </c>
      <c r="I12" s="59">
        <v>67421</v>
      </c>
      <c r="J12" s="59">
        <v>0</v>
      </c>
      <c r="K12" s="59">
        <v>0</v>
      </c>
      <c r="L12" s="59">
        <v>0</v>
      </c>
      <c r="M12" s="62">
        <f>ROUND(D12/G12*100-100,2)</f>
        <v>-100</v>
      </c>
      <c r="N12" s="56">
        <f t="shared" ref="N12" si="7">ROUND(E12/H12*100-100,2)</f>
        <v>-100</v>
      </c>
      <c r="O12" s="56">
        <f t="shared" ref="O12" si="8">ROUND(F12/I12*100-100,2)</f>
        <v>-100</v>
      </c>
      <c r="P12" s="62">
        <v>100</v>
      </c>
      <c r="Q12" s="62">
        <v>100</v>
      </c>
      <c r="R12" s="62">
        <v>100</v>
      </c>
      <c r="S12" s="58"/>
      <c r="T12" s="58"/>
      <c r="U12" s="58"/>
    </row>
    <row r="13" spans="1:21" ht="21" x14ac:dyDescent="0.35">
      <c r="A13" s="15" t="s">
        <v>0</v>
      </c>
      <c r="B13" s="15" t="s">
        <v>11</v>
      </c>
      <c r="C13" s="11" t="s">
        <v>9</v>
      </c>
      <c r="D13" s="63">
        <v>7191</v>
      </c>
      <c r="E13" s="59">
        <v>630</v>
      </c>
      <c r="F13" s="59">
        <f t="shared" si="2"/>
        <v>4116</v>
      </c>
      <c r="G13" s="63">
        <v>8984</v>
      </c>
      <c r="H13" s="59">
        <v>765</v>
      </c>
      <c r="I13" s="59">
        <v>4905</v>
      </c>
      <c r="J13" s="59">
        <v>830</v>
      </c>
      <c r="K13" s="59">
        <v>219</v>
      </c>
      <c r="L13" s="59">
        <v>1329</v>
      </c>
      <c r="M13" s="62">
        <f t="shared" ref="M13:N19" si="9">ROUND(D13/G13*100-100,2)</f>
        <v>-19.96</v>
      </c>
      <c r="N13" s="56">
        <f t="shared" si="9"/>
        <v>-17.649999999999999</v>
      </c>
      <c r="O13" s="56">
        <f t="shared" si="4"/>
        <v>-16.09</v>
      </c>
      <c r="P13" s="62">
        <f t="shared" ref="P13:Q19" si="10">ROUND(D13/J13*100-100,2)</f>
        <v>766.39</v>
      </c>
      <c r="Q13" s="62">
        <f t="shared" si="10"/>
        <v>187.67</v>
      </c>
      <c r="R13" s="62">
        <f t="shared" si="6"/>
        <v>209.71</v>
      </c>
      <c r="S13" s="58"/>
      <c r="T13" s="58"/>
      <c r="U13" s="58"/>
    </row>
    <row r="14" spans="1:21" ht="21" x14ac:dyDescent="0.35">
      <c r="A14" s="15" t="s">
        <v>0</v>
      </c>
      <c r="B14" s="15" t="s">
        <v>12</v>
      </c>
      <c r="C14" s="11" t="s">
        <v>9</v>
      </c>
      <c r="D14" s="59">
        <v>22779</v>
      </c>
      <c r="E14" s="59">
        <v>8095</v>
      </c>
      <c r="F14" s="59">
        <f t="shared" si="2"/>
        <v>52882</v>
      </c>
      <c r="G14" s="59">
        <v>23492</v>
      </c>
      <c r="H14" s="59">
        <v>8704</v>
      </c>
      <c r="I14" s="59">
        <v>55782</v>
      </c>
      <c r="J14" s="59">
        <v>21968</v>
      </c>
      <c r="K14" s="59">
        <v>8740</v>
      </c>
      <c r="L14" s="59">
        <v>53150</v>
      </c>
      <c r="M14" s="62">
        <f t="shared" si="9"/>
        <v>-3.04</v>
      </c>
      <c r="N14" s="56">
        <f t="shared" si="9"/>
        <v>-7</v>
      </c>
      <c r="O14" s="56">
        <f t="shared" si="4"/>
        <v>-5.2</v>
      </c>
      <c r="P14" s="62">
        <f t="shared" si="10"/>
        <v>3.69</v>
      </c>
      <c r="Q14" s="62">
        <f t="shared" si="10"/>
        <v>-7.38</v>
      </c>
      <c r="R14" s="62">
        <f t="shared" si="6"/>
        <v>-0.5</v>
      </c>
      <c r="S14" s="58"/>
      <c r="T14" s="58"/>
      <c r="U14" s="58"/>
    </row>
    <row r="15" spans="1:21" ht="21" x14ac:dyDescent="0.35">
      <c r="A15" s="15" t="s">
        <v>0</v>
      </c>
      <c r="B15" s="15" t="s">
        <v>13</v>
      </c>
      <c r="C15" s="11" t="s">
        <v>9</v>
      </c>
      <c r="D15" s="59">
        <v>14881</v>
      </c>
      <c r="E15" s="59">
        <v>3736</v>
      </c>
      <c r="F15" s="59">
        <f t="shared" si="2"/>
        <v>24406</v>
      </c>
      <c r="G15" s="59">
        <v>17109</v>
      </c>
      <c r="H15" s="59">
        <v>3001</v>
      </c>
      <c r="I15" s="59">
        <v>19235</v>
      </c>
      <c r="J15" s="59">
        <v>11193</v>
      </c>
      <c r="K15" s="59">
        <v>2848</v>
      </c>
      <c r="L15" s="59">
        <v>17321</v>
      </c>
      <c r="M15" s="62">
        <f t="shared" si="9"/>
        <v>-13.02</v>
      </c>
      <c r="N15" s="56">
        <f t="shared" si="9"/>
        <v>24.49</v>
      </c>
      <c r="O15" s="56">
        <f t="shared" si="4"/>
        <v>26.88</v>
      </c>
      <c r="P15" s="62">
        <f t="shared" si="10"/>
        <v>32.950000000000003</v>
      </c>
      <c r="Q15" s="62">
        <f t="shared" si="10"/>
        <v>31.18</v>
      </c>
      <c r="R15" s="62">
        <f t="shared" si="6"/>
        <v>40.9</v>
      </c>
      <c r="S15" s="58"/>
      <c r="T15" s="58"/>
      <c r="U15" s="58"/>
    </row>
    <row r="16" spans="1:21" ht="21" x14ac:dyDescent="0.35">
      <c r="A16" s="15" t="s">
        <v>0</v>
      </c>
      <c r="B16" s="15" t="s">
        <v>14</v>
      </c>
      <c r="C16" s="11" t="s">
        <v>9</v>
      </c>
      <c r="D16" s="59">
        <v>13300</v>
      </c>
      <c r="E16" s="59">
        <v>2154</v>
      </c>
      <c r="F16" s="59">
        <f t="shared" si="2"/>
        <v>14071</v>
      </c>
      <c r="G16" s="59">
        <v>0</v>
      </c>
      <c r="H16" s="59">
        <v>0</v>
      </c>
      <c r="I16" s="59">
        <v>0</v>
      </c>
      <c r="J16" s="59">
        <v>1041</v>
      </c>
      <c r="K16" s="59">
        <v>115</v>
      </c>
      <c r="L16" s="59">
        <v>696</v>
      </c>
      <c r="M16" s="62">
        <v>100</v>
      </c>
      <c r="N16" s="56">
        <v>100</v>
      </c>
      <c r="O16" s="56">
        <v>100</v>
      </c>
      <c r="P16" s="62">
        <f t="shared" si="10"/>
        <v>1177.6199999999999</v>
      </c>
      <c r="Q16" s="62">
        <f t="shared" si="10"/>
        <v>1773.04</v>
      </c>
      <c r="R16" s="62">
        <f t="shared" si="6"/>
        <v>1921.7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275371</v>
      </c>
      <c r="E17" s="59">
        <v>43055</v>
      </c>
      <c r="F17" s="59">
        <f t="shared" si="2"/>
        <v>281264</v>
      </c>
      <c r="G17" s="59">
        <v>276050</v>
      </c>
      <c r="H17" s="59">
        <v>42994</v>
      </c>
      <c r="I17" s="59">
        <v>275549</v>
      </c>
      <c r="J17" s="59">
        <v>266216</v>
      </c>
      <c r="K17" s="59">
        <v>31208</v>
      </c>
      <c r="L17" s="59">
        <v>189784</v>
      </c>
      <c r="M17" s="62">
        <f t="shared" si="9"/>
        <v>-0.25</v>
      </c>
      <c r="N17" s="56">
        <f t="shared" si="9"/>
        <v>0.14000000000000001</v>
      </c>
      <c r="O17" s="56">
        <f t="shared" si="4"/>
        <v>2.0699999999999998</v>
      </c>
      <c r="P17" s="62">
        <f t="shared" si="10"/>
        <v>3.44</v>
      </c>
      <c r="Q17" s="62">
        <f t="shared" si="10"/>
        <v>37.96</v>
      </c>
      <c r="R17" s="62">
        <f t="shared" si="6"/>
        <v>48.2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59">
        <v>773</v>
      </c>
      <c r="E18" s="59">
        <v>71</v>
      </c>
      <c r="F18" s="59">
        <f t="shared" si="2"/>
        <v>464</v>
      </c>
      <c r="G18" s="59">
        <v>826</v>
      </c>
      <c r="H18" s="59">
        <v>74</v>
      </c>
      <c r="I18" s="59">
        <v>477</v>
      </c>
      <c r="J18" s="59">
        <v>1115</v>
      </c>
      <c r="K18" s="59">
        <v>92</v>
      </c>
      <c r="L18" s="59">
        <v>557</v>
      </c>
      <c r="M18" s="62">
        <f t="shared" si="9"/>
        <v>-6.42</v>
      </c>
      <c r="N18" s="56">
        <f t="shared" si="9"/>
        <v>-4.05</v>
      </c>
      <c r="O18" s="56">
        <f t="shared" si="4"/>
        <v>-2.73</v>
      </c>
      <c r="P18" s="62">
        <f t="shared" si="10"/>
        <v>-30.67</v>
      </c>
      <c r="Q18" s="62">
        <f t="shared" si="10"/>
        <v>-22.83</v>
      </c>
      <c r="R18" s="62">
        <f t="shared" si="6"/>
        <v>-16.7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155747</v>
      </c>
      <c r="E19" s="59">
        <v>14624</v>
      </c>
      <c r="F19" s="59">
        <f t="shared" si="2"/>
        <v>95534</v>
      </c>
      <c r="G19" s="60">
        <v>123006</v>
      </c>
      <c r="H19" s="59">
        <v>11021</v>
      </c>
      <c r="I19" s="59">
        <v>70632</v>
      </c>
      <c r="J19" s="59">
        <v>118808</v>
      </c>
      <c r="K19" s="59">
        <v>10340</v>
      </c>
      <c r="L19" s="59">
        <v>62879</v>
      </c>
      <c r="M19" s="62">
        <f t="shared" si="9"/>
        <v>26.62</v>
      </c>
      <c r="N19" s="56">
        <f t="shared" si="9"/>
        <v>32.69</v>
      </c>
      <c r="O19" s="56">
        <f t="shared" si="4"/>
        <v>35.26</v>
      </c>
      <c r="P19" s="62">
        <f t="shared" si="10"/>
        <v>31.09</v>
      </c>
      <c r="Q19" s="62">
        <f t="shared" si="10"/>
        <v>41.43</v>
      </c>
      <c r="R19" s="62">
        <f t="shared" si="6"/>
        <v>51.93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44735</v>
      </c>
      <c r="F20" s="59">
        <f t="shared" si="2"/>
        <v>292239</v>
      </c>
      <c r="G20" s="64"/>
      <c r="H20" s="59">
        <v>40812</v>
      </c>
      <c r="I20" s="59">
        <v>261564</v>
      </c>
      <c r="J20" s="64"/>
      <c r="K20" s="59">
        <v>28851</v>
      </c>
      <c r="L20" s="59">
        <v>175454</v>
      </c>
      <c r="M20" s="62"/>
      <c r="N20" s="56">
        <f>ROUND(E20/H20*100-100,2)</f>
        <v>9.61</v>
      </c>
      <c r="O20" s="56">
        <f t="shared" si="4"/>
        <v>11.73</v>
      </c>
      <c r="P20" s="62"/>
      <c r="Q20" s="62">
        <f>ROUND(E20/K20*100-100,2)</f>
        <v>55.06</v>
      </c>
      <c r="R20" s="62">
        <f t="shared" si="6"/>
        <v>66.56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59"/>
      <c r="E22" s="59">
        <f t="shared" ref="E22:L22" si="11">SUM(E23:E28,E31:E32)</f>
        <v>121507</v>
      </c>
      <c r="F22" s="59">
        <f t="shared" si="11"/>
        <v>793767</v>
      </c>
      <c r="G22" s="59"/>
      <c r="H22" s="59">
        <f t="shared" si="11"/>
        <v>163618</v>
      </c>
      <c r="I22" s="59">
        <f t="shared" si="11"/>
        <v>1048632</v>
      </c>
      <c r="J22" s="59"/>
      <c r="K22" s="59">
        <f t="shared" si="11"/>
        <v>80647</v>
      </c>
      <c r="L22" s="59">
        <f t="shared" si="11"/>
        <v>490440</v>
      </c>
      <c r="M22" s="61" t="s">
        <v>7</v>
      </c>
      <c r="N22" s="56">
        <f t="shared" ref="N22:N32" si="12">ROUND(E22/H22*100-100,2)</f>
        <v>-25.74</v>
      </c>
      <c r="O22" s="56">
        <f t="shared" ref="O22:O32" si="13">ROUND(F22/I22*100-100,2)</f>
        <v>-24.3</v>
      </c>
      <c r="P22" s="61" t="s">
        <v>7</v>
      </c>
      <c r="Q22" s="62">
        <f t="shared" ref="Q22:Q32" si="14">ROUND(E22/K22*100-100,2)</f>
        <v>50.67</v>
      </c>
      <c r="R22" s="62">
        <f t="shared" ref="R22:R32" si="15">ROUND(F22/L22*100-100,2)</f>
        <v>61.85</v>
      </c>
      <c r="S22" s="57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57"/>
      <c r="E23" s="59">
        <v>12556</v>
      </c>
      <c r="F23" s="59">
        <f t="shared" ref="F23:F27" si="16">ROUND(E23/153.076852*1000,0)</f>
        <v>82024</v>
      </c>
      <c r="G23" s="57"/>
      <c r="H23" s="59">
        <v>22709</v>
      </c>
      <c r="I23" s="59">
        <v>145542</v>
      </c>
      <c r="J23" s="57"/>
      <c r="K23" s="59">
        <v>8228</v>
      </c>
      <c r="L23" s="59">
        <v>50038</v>
      </c>
      <c r="M23" s="61" t="s">
        <v>7</v>
      </c>
      <c r="N23" s="56">
        <f t="shared" si="12"/>
        <v>-44.71</v>
      </c>
      <c r="O23" s="56">
        <f t="shared" si="13"/>
        <v>-43.64</v>
      </c>
      <c r="P23" s="61" t="s">
        <v>7</v>
      </c>
      <c r="Q23" s="62">
        <f t="shared" si="14"/>
        <v>52.6</v>
      </c>
      <c r="R23" s="62">
        <f t="shared" si="15"/>
        <v>63.92</v>
      </c>
      <c r="S23" s="57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57"/>
      <c r="E24" s="59">
        <v>6685</v>
      </c>
      <c r="F24" s="59">
        <f t="shared" si="16"/>
        <v>43671</v>
      </c>
      <c r="G24" s="57"/>
      <c r="H24" s="59">
        <v>7687</v>
      </c>
      <c r="I24" s="59">
        <v>49265</v>
      </c>
      <c r="J24" s="57"/>
      <c r="K24" s="59">
        <v>3954</v>
      </c>
      <c r="L24" s="59">
        <v>24048</v>
      </c>
      <c r="M24" s="61" t="s">
        <v>7</v>
      </c>
      <c r="N24" s="56">
        <f t="shared" si="12"/>
        <v>-13.03</v>
      </c>
      <c r="O24" s="56">
        <f t="shared" si="13"/>
        <v>-11.35</v>
      </c>
      <c r="P24" s="61" t="s">
        <v>7</v>
      </c>
      <c r="Q24" s="62">
        <f t="shared" si="14"/>
        <v>69.069999999999993</v>
      </c>
      <c r="R24" s="62">
        <f t="shared" si="15"/>
        <v>81.599999999999994</v>
      </c>
      <c r="S24" s="57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57"/>
      <c r="E25" s="59">
        <v>8530</v>
      </c>
      <c r="F25" s="59">
        <f t="shared" si="16"/>
        <v>55724</v>
      </c>
      <c r="G25" s="57"/>
      <c r="H25" s="59">
        <v>8449</v>
      </c>
      <c r="I25" s="59">
        <v>54153</v>
      </c>
      <c r="J25" s="57"/>
      <c r="K25" s="59">
        <v>4914</v>
      </c>
      <c r="L25" s="59">
        <v>29884</v>
      </c>
      <c r="M25" s="61" t="s">
        <v>7</v>
      </c>
      <c r="N25" s="56">
        <f t="shared" si="12"/>
        <v>0.96</v>
      </c>
      <c r="O25" s="56">
        <f t="shared" si="13"/>
        <v>2.9</v>
      </c>
      <c r="P25" s="61" t="s">
        <v>7</v>
      </c>
      <c r="Q25" s="62">
        <f t="shared" si="14"/>
        <v>73.59</v>
      </c>
      <c r="R25" s="62">
        <f t="shared" si="15"/>
        <v>86.47</v>
      </c>
      <c r="S25" s="57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57"/>
      <c r="E26" s="59">
        <v>1439</v>
      </c>
      <c r="F26" s="59">
        <f t="shared" si="16"/>
        <v>9401</v>
      </c>
      <c r="G26" s="57"/>
      <c r="H26" s="59">
        <v>4302</v>
      </c>
      <c r="I26" s="59">
        <v>27569</v>
      </c>
      <c r="J26" s="57"/>
      <c r="K26" s="59">
        <v>1189</v>
      </c>
      <c r="L26" s="59">
        <v>7230</v>
      </c>
      <c r="M26" s="61" t="s">
        <v>7</v>
      </c>
      <c r="N26" s="56">
        <f t="shared" si="12"/>
        <v>-66.55</v>
      </c>
      <c r="O26" s="56">
        <f t="shared" si="13"/>
        <v>-65.900000000000006</v>
      </c>
      <c r="P26" s="61" t="s">
        <v>7</v>
      </c>
      <c r="Q26" s="62">
        <f t="shared" si="14"/>
        <v>21.03</v>
      </c>
      <c r="R26" s="62">
        <f t="shared" si="15"/>
        <v>30.03</v>
      </c>
      <c r="S26" s="57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57"/>
      <c r="E27" s="59">
        <v>27084</v>
      </c>
      <c r="F27" s="59">
        <f t="shared" si="16"/>
        <v>176931</v>
      </c>
      <c r="G27" s="57"/>
      <c r="H27" s="59">
        <v>28361</v>
      </c>
      <c r="I27" s="59">
        <v>181763</v>
      </c>
      <c r="J27" s="57"/>
      <c r="K27" s="59">
        <v>27663</v>
      </c>
      <c r="L27" s="59">
        <v>168228</v>
      </c>
      <c r="M27" s="61" t="s">
        <v>7</v>
      </c>
      <c r="N27" s="56">
        <f t="shared" si="12"/>
        <v>-4.5</v>
      </c>
      <c r="O27" s="56">
        <f t="shared" si="13"/>
        <v>-2.66</v>
      </c>
      <c r="P27" s="61" t="s">
        <v>7</v>
      </c>
      <c r="Q27" s="62">
        <f t="shared" si="14"/>
        <v>-2.09</v>
      </c>
      <c r="R27" s="62">
        <f t="shared" si="15"/>
        <v>5.17</v>
      </c>
      <c r="S27" s="57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57"/>
      <c r="E28" s="59">
        <f t="shared" ref="E28:L28" si="17">SUM(E29:E30)</f>
        <v>29565</v>
      </c>
      <c r="F28" s="59">
        <f t="shared" si="17"/>
        <v>193139</v>
      </c>
      <c r="G28" s="57"/>
      <c r="H28" s="59">
        <f t="shared" si="17"/>
        <v>47365</v>
      </c>
      <c r="I28" s="59">
        <f t="shared" si="17"/>
        <v>303568</v>
      </c>
      <c r="J28" s="59"/>
      <c r="K28" s="59">
        <f t="shared" si="17"/>
        <v>14990</v>
      </c>
      <c r="L28" s="59">
        <f t="shared" si="17"/>
        <v>91159</v>
      </c>
      <c r="M28" s="61" t="s">
        <v>7</v>
      </c>
      <c r="N28" s="56">
        <f t="shared" si="12"/>
        <v>-37.58</v>
      </c>
      <c r="O28" s="56">
        <f t="shared" si="13"/>
        <v>-36.380000000000003</v>
      </c>
      <c r="P28" s="61" t="s">
        <v>7</v>
      </c>
      <c r="Q28" s="62">
        <f t="shared" si="14"/>
        <v>97.23</v>
      </c>
      <c r="R28" s="62">
        <f t="shared" si="15"/>
        <v>111.87</v>
      </c>
      <c r="S28" s="57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57"/>
      <c r="E29" s="59">
        <v>22807</v>
      </c>
      <c r="F29" s="59">
        <f t="shared" ref="F29:F32" si="18">ROUND(E29/153.076852*1000,0)</f>
        <v>148991</v>
      </c>
      <c r="G29" s="57"/>
      <c r="H29" s="59">
        <v>35029</v>
      </c>
      <c r="I29" s="59">
        <v>224503</v>
      </c>
      <c r="J29" s="57"/>
      <c r="K29" s="59">
        <v>7830</v>
      </c>
      <c r="L29" s="59">
        <v>47619</v>
      </c>
      <c r="M29" s="61" t="s">
        <v>7</v>
      </c>
      <c r="N29" s="56">
        <f t="shared" si="12"/>
        <v>-34.89</v>
      </c>
      <c r="O29" s="56">
        <f t="shared" si="13"/>
        <v>-33.64</v>
      </c>
      <c r="P29" s="61" t="s">
        <v>7</v>
      </c>
      <c r="Q29" s="62">
        <f t="shared" si="14"/>
        <v>191.28</v>
      </c>
      <c r="R29" s="62">
        <f t="shared" si="15"/>
        <v>212.88</v>
      </c>
      <c r="S29" s="57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57"/>
      <c r="E30" s="59">
        <v>6758</v>
      </c>
      <c r="F30" s="59">
        <f t="shared" si="18"/>
        <v>44148</v>
      </c>
      <c r="G30" s="57"/>
      <c r="H30" s="59">
        <v>12336</v>
      </c>
      <c r="I30" s="59">
        <v>79065</v>
      </c>
      <c r="J30" s="57"/>
      <c r="K30" s="59">
        <v>7160</v>
      </c>
      <c r="L30" s="59">
        <v>43540</v>
      </c>
      <c r="M30" s="61" t="s">
        <v>7</v>
      </c>
      <c r="N30" s="56">
        <f t="shared" si="12"/>
        <v>-45.22</v>
      </c>
      <c r="O30" s="56">
        <f t="shared" si="13"/>
        <v>-44.16</v>
      </c>
      <c r="P30" s="61" t="s">
        <v>7</v>
      </c>
      <c r="Q30" s="62">
        <f t="shared" si="14"/>
        <v>-5.61</v>
      </c>
      <c r="R30" s="62">
        <f t="shared" si="15"/>
        <v>1.4</v>
      </c>
      <c r="S30" s="57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57"/>
      <c r="E31" s="59">
        <v>1154</v>
      </c>
      <c r="F31" s="59">
        <f t="shared" si="18"/>
        <v>7539</v>
      </c>
      <c r="G31" s="57"/>
      <c r="H31" s="59">
        <v>893</v>
      </c>
      <c r="I31" s="59">
        <v>5721</v>
      </c>
      <c r="J31" s="57"/>
      <c r="K31" s="59">
        <v>1066</v>
      </c>
      <c r="L31" s="59">
        <v>6481</v>
      </c>
      <c r="M31" s="61" t="s">
        <v>7</v>
      </c>
      <c r="N31" s="56">
        <f t="shared" si="12"/>
        <v>29.23</v>
      </c>
      <c r="O31" s="56">
        <f t="shared" si="13"/>
        <v>31.78</v>
      </c>
      <c r="P31" s="61" t="s">
        <v>7</v>
      </c>
      <c r="Q31" s="62">
        <f t="shared" si="14"/>
        <v>8.26</v>
      </c>
      <c r="R31" s="62">
        <f t="shared" si="15"/>
        <v>16.32</v>
      </c>
      <c r="S31" s="57"/>
      <c r="T31" s="58"/>
      <c r="U31" s="58"/>
    </row>
    <row r="32" spans="1:21" ht="21" x14ac:dyDescent="0.35">
      <c r="B32" s="15" t="s">
        <v>29</v>
      </c>
      <c r="C32" s="11" t="s">
        <v>6</v>
      </c>
      <c r="D32" s="57"/>
      <c r="E32" s="59">
        <v>34494</v>
      </c>
      <c r="F32" s="59">
        <f t="shared" si="18"/>
        <v>225338</v>
      </c>
      <c r="G32" s="57"/>
      <c r="H32" s="59">
        <v>43852</v>
      </c>
      <c r="I32" s="59">
        <v>281051</v>
      </c>
      <c r="J32" s="57"/>
      <c r="K32" s="59">
        <v>18643</v>
      </c>
      <c r="L32" s="59">
        <v>113372</v>
      </c>
      <c r="M32" s="61" t="s">
        <v>7</v>
      </c>
      <c r="N32" s="56">
        <f t="shared" si="12"/>
        <v>-21.34</v>
      </c>
      <c r="O32" s="56">
        <f t="shared" si="13"/>
        <v>-19.82</v>
      </c>
      <c r="P32" s="61" t="s">
        <v>7</v>
      </c>
      <c r="Q32" s="62">
        <f t="shared" si="14"/>
        <v>85.02</v>
      </c>
      <c r="R32" s="62">
        <f t="shared" si="15"/>
        <v>98.76</v>
      </c>
      <c r="S32" s="57"/>
      <c r="T32" s="58"/>
      <c r="U32" s="58"/>
    </row>
    <row r="33" spans="1:21" ht="21" x14ac:dyDescent="0.35">
      <c r="B33" s="15"/>
      <c r="C33" s="11"/>
      <c r="D33" s="57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7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57"/>
      <c r="E34" s="59">
        <f t="shared" ref="E34" si="19">SUM(E35,E46,E47)</f>
        <v>49389</v>
      </c>
      <c r="F34" s="59">
        <f t="shared" ref="F34" si="20">SUM(F35,F46,F47)</f>
        <v>322641</v>
      </c>
      <c r="G34" s="57"/>
      <c r="H34" s="59">
        <f t="shared" ref="H34:I34" si="21">SUM(H35,H46,H47)</f>
        <v>48952</v>
      </c>
      <c r="I34" s="59">
        <f t="shared" si="21"/>
        <v>313743</v>
      </c>
      <c r="J34" s="59"/>
      <c r="K34" s="59">
        <f t="shared" ref="K34:L34" si="22">SUM(K35,K46,K47)</f>
        <v>19938</v>
      </c>
      <c r="L34" s="59">
        <f t="shared" si="22"/>
        <v>121247</v>
      </c>
      <c r="M34" s="61" t="s">
        <v>7</v>
      </c>
      <c r="N34" s="56">
        <f t="shared" ref="N34:N47" si="23">ROUND(E34/H34*100-100,2)</f>
        <v>0.89</v>
      </c>
      <c r="O34" s="56">
        <f t="shared" ref="O34:O47" si="24">ROUND(F34/I34*100-100,2)</f>
        <v>2.84</v>
      </c>
      <c r="P34" s="61" t="s">
        <v>7</v>
      </c>
      <c r="Q34" s="62">
        <f t="shared" ref="Q34:Q47" si="25">ROUND(E34/K34*100-100,2)</f>
        <v>147.71</v>
      </c>
      <c r="R34" s="62">
        <f t="shared" ref="R34:R47" si="26">ROUND(F34/L34*100-100,2)</f>
        <v>166.1</v>
      </c>
      <c r="S34" s="57"/>
      <c r="T34" s="58"/>
      <c r="U34" s="58"/>
    </row>
    <row r="35" spans="1:21" ht="21" x14ac:dyDescent="0.35">
      <c r="B35" s="15" t="s">
        <v>32</v>
      </c>
      <c r="C35" s="11" t="s">
        <v>6</v>
      </c>
      <c r="D35" s="57"/>
      <c r="E35" s="59">
        <f t="shared" ref="E35" si="27">SUM(E36,E40,E44,E45)</f>
        <v>47075</v>
      </c>
      <c r="F35" s="59">
        <f t="shared" ref="F35" si="28">SUM(F36,F40,F44,F45)</f>
        <v>307525</v>
      </c>
      <c r="G35" s="57"/>
      <c r="H35" s="59">
        <f t="shared" ref="H35:I35" si="29">SUM(H36,H40,H44,H45)</f>
        <v>48184</v>
      </c>
      <c r="I35" s="59">
        <f t="shared" si="29"/>
        <v>308817</v>
      </c>
      <c r="J35" s="65"/>
      <c r="K35" s="59">
        <f t="shared" ref="K35:L35" si="30">SUM(K36,K40,K44,K45)</f>
        <v>19346</v>
      </c>
      <c r="L35" s="59">
        <f t="shared" si="30"/>
        <v>117644</v>
      </c>
      <c r="M35" s="61" t="s">
        <v>7</v>
      </c>
      <c r="N35" s="56">
        <f t="shared" si="23"/>
        <v>-2.2999999999999998</v>
      </c>
      <c r="O35" s="56">
        <f t="shared" si="24"/>
        <v>-0.42</v>
      </c>
      <c r="P35" s="61" t="s">
        <v>7</v>
      </c>
      <c r="Q35" s="62">
        <f t="shared" si="25"/>
        <v>143.33000000000001</v>
      </c>
      <c r="R35" s="62">
        <f t="shared" si="26"/>
        <v>161.4</v>
      </c>
      <c r="S35" s="57"/>
      <c r="T35" s="58"/>
      <c r="U35" s="58"/>
    </row>
    <row r="36" spans="1:21" ht="21" x14ac:dyDescent="0.35">
      <c r="B36" s="15" t="s">
        <v>33</v>
      </c>
      <c r="C36" s="11" t="s">
        <v>6</v>
      </c>
      <c r="D36" s="57"/>
      <c r="E36" s="59">
        <f t="shared" ref="E36" si="31">SUM(E37:E39)</f>
        <v>7513</v>
      </c>
      <c r="F36" s="59">
        <f t="shared" ref="F36" si="32">SUM(F37:F39)</f>
        <v>49080</v>
      </c>
      <c r="G36" s="57"/>
      <c r="H36" s="59">
        <f t="shared" ref="H36:I36" si="33">SUM(H37:H39)</f>
        <v>5280</v>
      </c>
      <c r="I36" s="59">
        <f t="shared" si="33"/>
        <v>33843</v>
      </c>
      <c r="J36" s="59"/>
      <c r="K36" s="59">
        <f t="shared" ref="K36:L36" si="34">SUM(K37:K39)</f>
        <v>3566</v>
      </c>
      <c r="L36" s="59">
        <f t="shared" si="34"/>
        <v>21689</v>
      </c>
      <c r="M36" s="61" t="s">
        <v>7</v>
      </c>
      <c r="N36" s="56">
        <f t="shared" si="23"/>
        <v>42.29</v>
      </c>
      <c r="O36" s="56">
        <f t="shared" si="24"/>
        <v>45.02</v>
      </c>
      <c r="P36" s="61" t="s">
        <v>7</v>
      </c>
      <c r="Q36" s="62">
        <f t="shared" si="25"/>
        <v>110.68</v>
      </c>
      <c r="R36" s="62">
        <f t="shared" si="26"/>
        <v>126.29</v>
      </c>
      <c r="S36" s="57"/>
      <c r="T36" s="58"/>
      <c r="U36" s="58"/>
    </row>
    <row r="37" spans="1:21" ht="21" x14ac:dyDescent="0.35">
      <c r="B37" s="15" t="s">
        <v>34</v>
      </c>
      <c r="C37" s="11" t="s">
        <v>6</v>
      </c>
      <c r="D37" s="57"/>
      <c r="E37" s="59">
        <v>2726</v>
      </c>
      <c r="F37" s="59">
        <f t="shared" ref="F37:F39" si="35">ROUND(E37/153.076852*1000,0)</f>
        <v>17808</v>
      </c>
      <c r="G37" s="57"/>
      <c r="H37" s="59">
        <v>1617</v>
      </c>
      <c r="I37" s="59">
        <v>10366</v>
      </c>
      <c r="J37" s="57"/>
      <c r="K37" s="59">
        <v>1788</v>
      </c>
      <c r="L37" s="59">
        <v>10873</v>
      </c>
      <c r="M37" s="61" t="s">
        <v>7</v>
      </c>
      <c r="N37" s="56">
        <f t="shared" si="23"/>
        <v>68.58</v>
      </c>
      <c r="O37" s="56">
        <f t="shared" si="24"/>
        <v>71.790000000000006</v>
      </c>
      <c r="P37" s="61" t="s">
        <v>7</v>
      </c>
      <c r="Q37" s="62">
        <f t="shared" si="25"/>
        <v>52.46</v>
      </c>
      <c r="R37" s="62">
        <f t="shared" si="26"/>
        <v>63.78</v>
      </c>
      <c r="S37" s="57"/>
      <c r="T37" s="58"/>
      <c r="U37" s="58"/>
    </row>
    <row r="38" spans="1:21" ht="21" x14ac:dyDescent="0.35">
      <c r="B38" s="15" t="s">
        <v>35</v>
      </c>
      <c r="C38" s="11" t="s">
        <v>6</v>
      </c>
      <c r="D38" s="57"/>
      <c r="E38" s="59">
        <v>4737</v>
      </c>
      <c r="F38" s="59">
        <f t="shared" si="35"/>
        <v>30945</v>
      </c>
      <c r="G38" s="57"/>
      <c r="H38" s="59">
        <v>3621</v>
      </c>
      <c r="I38" s="59">
        <v>23206</v>
      </c>
      <c r="J38" s="57"/>
      <c r="K38" s="59">
        <v>1771</v>
      </c>
      <c r="L38" s="59">
        <v>10771</v>
      </c>
      <c r="M38" s="61" t="s">
        <v>7</v>
      </c>
      <c r="N38" s="56">
        <f t="shared" si="23"/>
        <v>30.82</v>
      </c>
      <c r="O38" s="56">
        <f t="shared" si="24"/>
        <v>33.35</v>
      </c>
      <c r="P38" s="61" t="s">
        <v>7</v>
      </c>
      <c r="Q38" s="62">
        <f t="shared" si="25"/>
        <v>167.48</v>
      </c>
      <c r="R38" s="62">
        <f t="shared" si="26"/>
        <v>187.3</v>
      </c>
      <c r="S38" s="57"/>
      <c r="T38" s="58"/>
      <c r="U38" s="58"/>
    </row>
    <row r="39" spans="1:21" ht="21" x14ac:dyDescent="0.35">
      <c r="B39" s="15" t="s">
        <v>36</v>
      </c>
      <c r="C39" s="11" t="s">
        <v>6</v>
      </c>
      <c r="D39" s="57"/>
      <c r="E39" s="59">
        <v>50</v>
      </c>
      <c r="F39" s="59">
        <f t="shared" si="35"/>
        <v>327</v>
      </c>
      <c r="G39" s="57"/>
      <c r="H39" s="59">
        <v>42</v>
      </c>
      <c r="I39" s="59">
        <v>271</v>
      </c>
      <c r="J39" s="57"/>
      <c r="K39" s="59">
        <v>7</v>
      </c>
      <c r="L39" s="59">
        <v>45</v>
      </c>
      <c r="M39" s="61" t="s">
        <v>7</v>
      </c>
      <c r="N39" s="56">
        <f>ROUND(E39/H39*100-100,2)</f>
        <v>19.05</v>
      </c>
      <c r="O39" s="56">
        <f t="shared" si="24"/>
        <v>20.66</v>
      </c>
      <c r="P39" s="61" t="s">
        <v>7</v>
      </c>
      <c r="Q39" s="62">
        <f t="shared" si="25"/>
        <v>614.29</v>
      </c>
      <c r="R39" s="62">
        <f t="shared" si="26"/>
        <v>626.66999999999996</v>
      </c>
      <c r="S39" s="57"/>
      <c r="T39" s="58"/>
      <c r="U39" s="58"/>
    </row>
    <row r="40" spans="1:21" ht="21" x14ac:dyDescent="0.35">
      <c r="B40" s="15" t="s">
        <v>37</v>
      </c>
      <c r="C40" s="11" t="s">
        <v>6</v>
      </c>
      <c r="D40" s="57"/>
      <c r="E40" s="59">
        <f t="shared" ref="E40:L40" si="36">SUM(E41:E43)</f>
        <v>32872</v>
      </c>
      <c r="F40" s="59">
        <f t="shared" si="36"/>
        <v>214742</v>
      </c>
      <c r="G40" s="57"/>
      <c r="H40" s="59">
        <f t="shared" si="36"/>
        <v>34090</v>
      </c>
      <c r="I40" s="59">
        <f t="shared" si="36"/>
        <v>218486</v>
      </c>
      <c r="J40" s="65"/>
      <c r="K40" s="59">
        <f t="shared" si="36"/>
        <v>12364</v>
      </c>
      <c r="L40" s="59">
        <f t="shared" si="36"/>
        <v>75185</v>
      </c>
      <c r="M40" s="61" t="s">
        <v>7</v>
      </c>
      <c r="N40" s="56">
        <f t="shared" si="23"/>
        <v>-3.57</v>
      </c>
      <c r="O40" s="56">
        <f t="shared" si="24"/>
        <v>-1.71</v>
      </c>
      <c r="P40" s="61" t="s">
        <v>7</v>
      </c>
      <c r="Q40" s="62">
        <f t="shared" si="25"/>
        <v>165.87</v>
      </c>
      <c r="R40" s="62">
        <f t="shared" si="26"/>
        <v>185.62</v>
      </c>
      <c r="S40" s="57"/>
      <c r="T40" s="58"/>
      <c r="U40" s="58"/>
    </row>
    <row r="41" spans="1:21" ht="21" x14ac:dyDescent="0.35">
      <c r="B41" s="15" t="s">
        <v>34</v>
      </c>
      <c r="C41" s="11" t="s">
        <v>6</v>
      </c>
      <c r="D41" s="57"/>
      <c r="E41" s="59">
        <v>7112</v>
      </c>
      <c r="F41" s="59">
        <f t="shared" ref="F41:F47" si="37">ROUND(E41/153.076852*1000,0)</f>
        <v>46460</v>
      </c>
      <c r="G41" s="57"/>
      <c r="H41" s="59">
        <v>8525</v>
      </c>
      <c r="I41" s="59">
        <v>54639</v>
      </c>
      <c r="J41" s="57"/>
      <c r="K41" s="59">
        <v>1710</v>
      </c>
      <c r="L41" s="59">
        <v>10397</v>
      </c>
      <c r="M41" s="61" t="s">
        <v>7</v>
      </c>
      <c r="N41" s="56">
        <f t="shared" si="23"/>
        <v>-16.57</v>
      </c>
      <c r="O41" s="56">
        <f t="shared" si="24"/>
        <v>-14.97</v>
      </c>
      <c r="P41" s="61" t="s">
        <v>7</v>
      </c>
      <c r="Q41" s="62">
        <f t="shared" si="25"/>
        <v>315.91000000000003</v>
      </c>
      <c r="R41" s="62">
        <f t="shared" si="26"/>
        <v>346.86</v>
      </c>
      <c r="S41" s="57"/>
      <c r="T41" s="58"/>
      <c r="U41" s="58"/>
    </row>
    <row r="42" spans="1:21" ht="21" x14ac:dyDescent="0.35">
      <c r="B42" s="15" t="s">
        <v>35</v>
      </c>
      <c r="C42" s="11" t="s">
        <v>6</v>
      </c>
      <c r="D42" s="57"/>
      <c r="E42" s="59">
        <v>24734</v>
      </c>
      <c r="F42" s="59">
        <f t="shared" si="37"/>
        <v>161579</v>
      </c>
      <c r="G42" s="57"/>
      <c r="H42" s="59">
        <v>24111</v>
      </c>
      <c r="I42" s="59">
        <v>154531</v>
      </c>
      <c r="J42" s="57"/>
      <c r="K42" s="59">
        <v>10225</v>
      </c>
      <c r="L42" s="59">
        <v>62179</v>
      </c>
      <c r="M42" s="61" t="s">
        <v>7</v>
      </c>
      <c r="N42" s="56">
        <f t="shared" si="23"/>
        <v>2.58</v>
      </c>
      <c r="O42" s="56">
        <f t="shared" si="24"/>
        <v>4.5599999999999996</v>
      </c>
      <c r="P42" s="61" t="s">
        <v>7</v>
      </c>
      <c r="Q42" s="62">
        <f t="shared" si="25"/>
        <v>141.9</v>
      </c>
      <c r="R42" s="62">
        <f t="shared" si="26"/>
        <v>159.86000000000001</v>
      </c>
      <c r="S42" s="57"/>
      <c r="T42" s="58"/>
      <c r="U42" s="58"/>
    </row>
    <row r="43" spans="1:21" ht="21" x14ac:dyDescent="0.35">
      <c r="B43" s="15" t="s">
        <v>36</v>
      </c>
      <c r="C43" s="11" t="s">
        <v>6</v>
      </c>
      <c r="D43" s="57"/>
      <c r="E43" s="59">
        <v>1026</v>
      </c>
      <c r="F43" s="59">
        <f t="shared" si="37"/>
        <v>6703</v>
      </c>
      <c r="G43" s="57"/>
      <c r="H43" s="59">
        <v>1454</v>
      </c>
      <c r="I43" s="59">
        <v>9316</v>
      </c>
      <c r="J43" s="57"/>
      <c r="K43" s="59">
        <v>429</v>
      </c>
      <c r="L43" s="59">
        <v>2609</v>
      </c>
      <c r="M43" s="61" t="s">
        <v>7</v>
      </c>
      <c r="N43" s="56">
        <f t="shared" si="23"/>
        <v>-29.44</v>
      </c>
      <c r="O43" s="56">
        <f t="shared" si="24"/>
        <v>-28.05</v>
      </c>
      <c r="P43" s="61" t="s">
        <v>7</v>
      </c>
      <c r="Q43" s="62">
        <f t="shared" ref="Q43" si="38">ROUND(E43/K43*100-100,2)</f>
        <v>139.16</v>
      </c>
      <c r="R43" s="62">
        <f t="shared" ref="R43" si="39">ROUND(F43/L43*100-100,2)</f>
        <v>156.91999999999999</v>
      </c>
      <c r="S43" s="57"/>
      <c r="T43" s="58"/>
      <c r="U43" s="58"/>
    </row>
    <row r="44" spans="1:21" ht="21" x14ac:dyDescent="0.35">
      <c r="B44" s="15" t="s">
        <v>38</v>
      </c>
      <c r="C44" s="11" t="s">
        <v>6</v>
      </c>
      <c r="D44" s="57"/>
      <c r="E44" s="59">
        <v>5946</v>
      </c>
      <c r="F44" s="59">
        <f t="shared" si="37"/>
        <v>38843</v>
      </c>
      <c r="G44" s="57"/>
      <c r="H44" s="59">
        <v>8094</v>
      </c>
      <c r="I44" s="59">
        <v>51876</v>
      </c>
      <c r="J44" s="57"/>
      <c r="K44" s="59">
        <v>3157</v>
      </c>
      <c r="L44" s="59">
        <v>19197</v>
      </c>
      <c r="M44" s="61" t="s">
        <v>7</v>
      </c>
      <c r="N44" s="56">
        <f t="shared" si="23"/>
        <v>-26.54</v>
      </c>
      <c r="O44" s="56">
        <f t="shared" si="24"/>
        <v>-25.12</v>
      </c>
      <c r="P44" s="61" t="s">
        <v>7</v>
      </c>
      <c r="Q44" s="62">
        <f t="shared" si="25"/>
        <v>88.34</v>
      </c>
      <c r="R44" s="62">
        <f t="shared" si="26"/>
        <v>102.34</v>
      </c>
      <c r="S44" s="57"/>
      <c r="T44" s="58"/>
      <c r="U44" s="58"/>
    </row>
    <row r="45" spans="1:21" ht="21" x14ac:dyDescent="0.35">
      <c r="B45" s="15" t="s">
        <v>39</v>
      </c>
      <c r="C45" s="11" t="s">
        <v>6</v>
      </c>
      <c r="D45" s="57"/>
      <c r="E45" s="59">
        <v>744</v>
      </c>
      <c r="F45" s="59">
        <f t="shared" si="37"/>
        <v>4860</v>
      </c>
      <c r="G45" s="57"/>
      <c r="H45" s="59">
        <v>720</v>
      </c>
      <c r="I45" s="59">
        <v>4612</v>
      </c>
      <c r="J45" s="57"/>
      <c r="K45" s="59">
        <v>259</v>
      </c>
      <c r="L45" s="59">
        <v>1573</v>
      </c>
      <c r="M45" s="61" t="s">
        <v>7</v>
      </c>
      <c r="N45" s="56">
        <f t="shared" si="23"/>
        <v>3.33</v>
      </c>
      <c r="O45" s="56">
        <f t="shared" si="24"/>
        <v>5.38</v>
      </c>
      <c r="P45" s="61" t="s">
        <v>7</v>
      </c>
      <c r="Q45" s="62">
        <f t="shared" si="25"/>
        <v>187.26</v>
      </c>
      <c r="R45" s="62">
        <f t="shared" si="26"/>
        <v>208.96</v>
      </c>
      <c r="S45" s="57"/>
      <c r="T45" s="58"/>
      <c r="U45" s="58"/>
    </row>
    <row r="46" spans="1:21" ht="21" x14ac:dyDescent="0.35">
      <c r="B46" s="15" t="s">
        <v>40</v>
      </c>
      <c r="C46" s="11" t="s">
        <v>6</v>
      </c>
      <c r="D46" s="57"/>
      <c r="E46" s="59">
        <v>2274</v>
      </c>
      <c r="F46" s="59">
        <f t="shared" si="37"/>
        <v>14855</v>
      </c>
      <c r="G46" s="57"/>
      <c r="H46" s="59">
        <v>727</v>
      </c>
      <c r="I46" s="59">
        <v>4663</v>
      </c>
      <c r="J46" s="57"/>
      <c r="K46" s="59">
        <v>443</v>
      </c>
      <c r="L46" s="59">
        <v>2695</v>
      </c>
      <c r="M46" s="61" t="s">
        <v>7</v>
      </c>
      <c r="N46" s="56">
        <f t="shared" si="23"/>
        <v>212.79</v>
      </c>
      <c r="O46" s="56">
        <f t="shared" si="24"/>
        <v>218.57</v>
      </c>
      <c r="P46" s="61" t="s">
        <v>7</v>
      </c>
      <c r="Q46" s="62">
        <f t="shared" si="25"/>
        <v>413.32</v>
      </c>
      <c r="R46" s="62">
        <f t="shared" si="26"/>
        <v>451.21</v>
      </c>
      <c r="S46" s="57"/>
      <c r="T46" s="58"/>
      <c r="U46" s="58"/>
    </row>
    <row r="47" spans="1:21" ht="21" x14ac:dyDescent="0.35">
      <c r="B47" s="15" t="s">
        <v>41</v>
      </c>
      <c r="C47" s="11" t="s">
        <v>6</v>
      </c>
      <c r="D47" s="57"/>
      <c r="E47" s="59">
        <v>40</v>
      </c>
      <c r="F47" s="59">
        <f t="shared" si="37"/>
        <v>261</v>
      </c>
      <c r="G47" s="57"/>
      <c r="H47" s="59">
        <v>41</v>
      </c>
      <c r="I47" s="59">
        <v>263</v>
      </c>
      <c r="J47" s="57"/>
      <c r="K47" s="59">
        <v>149</v>
      </c>
      <c r="L47" s="59">
        <v>908</v>
      </c>
      <c r="M47" s="61" t="s">
        <v>7</v>
      </c>
      <c r="N47" s="56">
        <f t="shared" si="23"/>
        <v>-2.44</v>
      </c>
      <c r="O47" s="56">
        <f t="shared" si="24"/>
        <v>-0.76</v>
      </c>
      <c r="P47" s="61" t="s">
        <v>7</v>
      </c>
      <c r="Q47" s="62">
        <f t="shared" si="25"/>
        <v>-73.150000000000006</v>
      </c>
      <c r="R47" s="62">
        <f t="shared" si="26"/>
        <v>-71.260000000000005</v>
      </c>
      <c r="S47" s="57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4"/>
      <c r="C50" s="84"/>
      <c r="D50" s="84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90" t="s">
        <v>103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09" t="s">
        <v>66</v>
      </c>
      <c r="C54" s="88" t="s">
        <v>63</v>
      </c>
      <c r="D54" s="91" t="s">
        <v>104</v>
      </c>
      <c r="E54" s="92"/>
      <c r="F54" s="93"/>
      <c r="G54" s="94" t="s">
        <v>113</v>
      </c>
      <c r="H54" s="95"/>
      <c r="I54" s="96"/>
      <c r="J54" s="94" t="s">
        <v>105</v>
      </c>
      <c r="K54" s="95"/>
      <c r="L54" s="96"/>
      <c r="M54" s="102" t="s">
        <v>106</v>
      </c>
      <c r="N54" s="103"/>
      <c r="O54" s="103"/>
      <c r="P54" s="103"/>
      <c r="Q54" s="103"/>
      <c r="R54" s="103"/>
      <c r="S54" s="5"/>
      <c r="T54" s="25"/>
      <c r="U54" s="25"/>
    </row>
    <row r="55" spans="1:21" x14ac:dyDescent="0.3">
      <c r="A55" s="2" t="s">
        <v>1</v>
      </c>
      <c r="B55" s="110"/>
      <c r="C55" s="12" t="s">
        <v>64</v>
      </c>
      <c r="D55" s="21" t="s">
        <v>65</v>
      </c>
      <c r="F55" s="22"/>
      <c r="H55" s="23"/>
      <c r="J55" s="24"/>
      <c r="K55" s="23"/>
      <c r="L55" s="22"/>
      <c r="M55" s="97" t="s">
        <v>114</v>
      </c>
      <c r="N55" s="98"/>
      <c r="O55" s="99"/>
      <c r="P55" s="100" t="s">
        <v>107</v>
      </c>
      <c r="Q55" s="101"/>
      <c r="R55" s="101"/>
      <c r="S55" s="5"/>
      <c r="T55" s="25"/>
      <c r="U55" s="25"/>
    </row>
    <row r="56" spans="1:21" x14ac:dyDescent="0.3">
      <c r="A56" s="15" t="s">
        <v>2</v>
      </c>
      <c r="B56" s="110"/>
      <c r="C56" s="12" t="s">
        <v>67</v>
      </c>
      <c r="D56" s="21" t="s">
        <v>68</v>
      </c>
      <c r="E56" s="104" t="s">
        <v>69</v>
      </c>
      <c r="F56" s="105"/>
      <c r="G56" s="15" t="s">
        <v>68</v>
      </c>
      <c r="H56" s="104" t="s">
        <v>69</v>
      </c>
      <c r="I56" s="105"/>
      <c r="J56" s="26" t="s">
        <v>68</v>
      </c>
      <c r="K56" s="104" t="s">
        <v>69</v>
      </c>
      <c r="L56" s="105"/>
      <c r="M56" s="26" t="s">
        <v>68</v>
      </c>
      <c r="N56" s="97" t="s">
        <v>69</v>
      </c>
      <c r="O56" s="99"/>
      <c r="P56" s="26" t="s">
        <v>68</v>
      </c>
      <c r="Q56" s="97" t="s">
        <v>69</v>
      </c>
      <c r="R56" s="98"/>
      <c r="S56" s="5"/>
      <c r="T56" s="25"/>
      <c r="U56" s="25"/>
    </row>
    <row r="57" spans="1:21" x14ac:dyDescent="0.3">
      <c r="A57" s="9"/>
      <c r="B57" s="111"/>
      <c r="C57" s="89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40">SUM(E59:E63)</f>
        <v>175106</v>
      </c>
      <c r="F58" s="59">
        <f t="shared" si="40"/>
        <v>1143908</v>
      </c>
      <c r="G58" s="73"/>
      <c r="H58" s="59">
        <f t="shared" si="40"/>
        <v>172930</v>
      </c>
      <c r="I58" s="59">
        <f t="shared" si="40"/>
        <v>1108315</v>
      </c>
      <c r="J58" s="73"/>
      <c r="K58" s="59">
        <f t="shared" si="40"/>
        <v>95429</v>
      </c>
      <c r="L58" s="59">
        <f t="shared" si="40"/>
        <v>580332</v>
      </c>
      <c r="M58" s="61" t="s">
        <v>7</v>
      </c>
      <c r="N58" s="56">
        <f t="shared" ref="N58:O58" si="41">ROUND(E58/H58*100-100,2)</f>
        <v>1.26</v>
      </c>
      <c r="O58" s="56">
        <f t="shared" si="41"/>
        <v>3.21</v>
      </c>
      <c r="P58" s="61" t="s">
        <v>7</v>
      </c>
      <c r="Q58" s="62">
        <f t="shared" ref="Q58:Q62" si="42">ROUND(E58/K58*100-100,2)</f>
        <v>83.49</v>
      </c>
      <c r="R58" s="62">
        <f t="shared" ref="R58:R62" si="43">ROUND(F58/L58*100-100,2)</f>
        <v>97.11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59">
        <v>931172</v>
      </c>
      <c r="E59" s="59">
        <v>64005</v>
      </c>
      <c r="F59" s="59">
        <f t="shared" ref="F59:F63" si="44">ROUND(E59/153.076852*1000,0)</f>
        <v>418123</v>
      </c>
      <c r="G59" s="59">
        <v>1304482</v>
      </c>
      <c r="H59" s="59">
        <v>87479</v>
      </c>
      <c r="I59" s="59">
        <v>560653</v>
      </c>
      <c r="J59" s="59">
        <v>1003629</v>
      </c>
      <c r="K59" s="74">
        <v>56508</v>
      </c>
      <c r="L59" s="74">
        <v>343644</v>
      </c>
      <c r="M59" s="62">
        <f>ROUND(D59/G59*100-100,2)</f>
        <v>-28.62</v>
      </c>
      <c r="N59" s="56">
        <f t="shared" ref="N59:N62" si="45">ROUND(E59/H59*100-100,2)</f>
        <v>-26.83</v>
      </c>
      <c r="O59" s="56">
        <f t="shared" ref="O59:O62" si="46">ROUND(F59/I59*100-100,2)</f>
        <v>-25.42</v>
      </c>
      <c r="P59" s="62">
        <f>ROUND(D59/J59*100-100,2)</f>
        <v>-7.22</v>
      </c>
      <c r="Q59" s="62">
        <f t="shared" si="42"/>
        <v>13.27</v>
      </c>
      <c r="R59" s="62">
        <f t="shared" si="43"/>
        <v>21.67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874122</v>
      </c>
      <c r="E60" s="59">
        <v>58790</v>
      </c>
      <c r="F60" s="59">
        <f t="shared" si="44"/>
        <v>384055</v>
      </c>
      <c r="G60" s="59">
        <v>625501</v>
      </c>
      <c r="H60" s="59">
        <v>42041</v>
      </c>
      <c r="I60" s="59">
        <v>269445</v>
      </c>
      <c r="J60" s="59">
        <v>222264</v>
      </c>
      <c r="K60" s="74">
        <v>9588</v>
      </c>
      <c r="L60" s="74">
        <v>58305</v>
      </c>
      <c r="M60" s="62">
        <f>ROUND(D60/G60*100-100,2)</f>
        <v>39.75</v>
      </c>
      <c r="N60" s="56">
        <f t="shared" si="45"/>
        <v>39.840000000000003</v>
      </c>
      <c r="O60" s="56">
        <f t="shared" si="46"/>
        <v>42.54</v>
      </c>
      <c r="P60" s="62">
        <f>ROUND(D60/J60*100-100,2)</f>
        <v>293.27999999999997</v>
      </c>
      <c r="Q60" s="62">
        <f t="shared" si="42"/>
        <v>513.16</v>
      </c>
      <c r="R60" s="62">
        <f t="shared" si="43"/>
        <v>558.70000000000005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45117</v>
      </c>
      <c r="F61" s="59">
        <f t="shared" si="44"/>
        <v>294734</v>
      </c>
      <c r="G61" s="59"/>
      <c r="H61" s="59">
        <v>36156</v>
      </c>
      <c r="I61" s="59">
        <v>231725</v>
      </c>
      <c r="J61" s="59"/>
      <c r="K61" s="74">
        <v>24896</v>
      </c>
      <c r="L61" s="74">
        <v>151400</v>
      </c>
      <c r="M61" s="62"/>
      <c r="N61" s="56">
        <f t="shared" si="45"/>
        <v>24.78</v>
      </c>
      <c r="O61" s="56">
        <f t="shared" si="46"/>
        <v>27.19</v>
      </c>
      <c r="P61" s="61" t="s">
        <v>7</v>
      </c>
      <c r="Q61" s="62">
        <f t="shared" si="42"/>
        <v>81.22</v>
      </c>
      <c r="R61" s="62">
        <f t="shared" si="43"/>
        <v>94.67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7189</v>
      </c>
      <c r="F62" s="59">
        <f t="shared" si="44"/>
        <v>46963</v>
      </c>
      <c r="G62" s="59"/>
      <c r="H62" s="59">
        <v>7250</v>
      </c>
      <c r="I62" s="59">
        <v>46467</v>
      </c>
      <c r="J62" s="59"/>
      <c r="K62" s="74">
        <v>4432</v>
      </c>
      <c r="L62" s="74">
        <v>26954</v>
      </c>
      <c r="M62" s="62"/>
      <c r="N62" s="56">
        <f t="shared" si="45"/>
        <v>-0.84</v>
      </c>
      <c r="O62" s="56">
        <f t="shared" si="46"/>
        <v>1.07</v>
      </c>
      <c r="P62" s="61" t="s">
        <v>7</v>
      </c>
      <c r="Q62" s="62">
        <f t="shared" si="42"/>
        <v>62.21</v>
      </c>
      <c r="R62" s="62">
        <f t="shared" si="43"/>
        <v>74.23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5</v>
      </c>
      <c r="F63" s="59">
        <f t="shared" si="44"/>
        <v>33</v>
      </c>
      <c r="G63" s="59"/>
      <c r="H63" s="59">
        <v>4</v>
      </c>
      <c r="I63" s="59">
        <v>25</v>
      </c>
      <c r="J63" s="59"/>
      <c r="K63" s="74">
        <v>5</v>
      </c>
      <c r="L63" s="74">
        <v>29</v>
      </c>
      <c r="M63" s="62"/>
      <c r="N63" s="56">
        <f t="shared" ref="N63" si="47">ROUND(E63/H63*100-100,2)</f>
        <v>25</v>
      </c>
      <c r="O63" s="56">
        <f t="shared" ref="O63" si="48">ROUND(F63/I63*100-100,2)</f>
        <v>32</v>
      </c>
      <c r="P63" s="61" t="s">
        <v>7</v>
      </c>
      <c r="Q63" s="62">
        <f t="shared" ref="Q63" si="49">ROUND(E63/K63*100-100,2)</f>
        <v>0</v>
      </c>
      <c r="R63" s="62">
        <f t="shared" ref="R63" si="50">ROUND(F63/L63*100-100,2)</f>
        <v>13.79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1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51">SUM(E66:E70)</f>
        <v>55622</v>
      </c>
      <c r="F65" s="59">
        <f t="shared" si="51"/>
        <v>363361</v>
      </c>
      <c r="G65" s="73"/>
      <c r="H65" s="59">
        <f t="shared" si="51"/>
        <v>60356</v>
      </c>
      <c r="I65" s="59">
        <f t="shared" si="51"/>
        <v>386823</v>
      </c>
      <c r="J65" s="73"/>
      <c r="K65" s="59">
        <f t="shared" si="51"/>
        <v>38257</v>
      </c>
      <c r="L65" s="59">
        <f t="shared" si="51"/>
        <v>232657</v>
      </c>
      <c r="M65" s="61" t="s">
        <v>7</v>
      </c>
      <c r="N65" s="56">
        <f t="shared" ref="N65:O70" si="52">ROUND(E65/H65*100-100,2)</f>
        <v>-7.84</v>
      </c>
      <c r="O65" s="56">
        <f t="shared" si="52"/>
        <v>-6.07</v>
      </c>
      <c r="P65" s="61" t="s">
        <v>7</v>
      </c>
      <c r="Q65" s="62">
        <f t="shared" ref="Q65:Q70" si="53">ROUND(E65/K65*100-100,2)</f>
        <v>45.39</v>
      </c>
      <c r="R65" s="62">
        <f t="shared" ref="R65:R70" si="54">ROUND(F65/L65*100-100,2)</f>
        <v>56.18</v>
      </c>
      <c r="S65" s="58"/>
      <c r="T65" s="58"/>
      <c r="U65" s="58"/>
    </row>
    <row r="66" spans="1:21" ht="21" x14ac:dyDescent="0.35">
      <c r="A66" s="15"/>
      <c r="B66" s="15" t="s">
        <v>81</v>
      </c>
      <c r="C66" s="11" t="s">
        <v>9</v>
      </c>
      <c r="D66" s="60">
        <v>84075</v>
      </c>
      <c r="E66" s="59">
        <v>23725</v>
      </c>
      <c r="F66" s="59">
        <f t="shared" ref="F66:F70" si="55">ROUND(E66/153.076852*1000,0)</f>
        <v>154988</v>
      </c>
      <c r="G66" s="60">
        <v>93639</v>
      </c>
      <c r="H66" s="59">
        <v>25254</v>
      </c>
      <c r="I66" s="59">
        <v>161854</v>
      </c>
      <c r="J66" s="59">
        <v>71062</v>
      </c>
      <c r="K66" s="59">
        <v>19354</v>
      </c>
      <c r="L66" s="53">
        <v>117698</v>
      </c>
      <c r="M66" s="62">
        <f t="shared" ref="M66:M69" si="56">ROUND(D66/G66*100-100,2)</f>
        <v>-10.210000000000001</v>
      </c>
      <c r="N66" s="56">
        <f t="shared" si="52"/>
        <v>-6.05</v>
      </c>
      <c r="O66" s="56">
        <f t="shared" si="52"/>
        <v>-4.24</v>
      </c>
      <c r="P66" s="62">
        <f t="shared" ref="P66:P69" si="57">ROUND(D66/J66*100-100,2)</f>
        <v>18.309999999999999</v>
      </c>
      <c r="Q66" s="62">
        <f t="shared" si="53"/>
        <v>22.58</v>
      </c>
      <c r="R66" s="62">
        <f t="shared" si="54"/>
        <v>31.68</v>
      </c>
      <c r="S66" s="58"/>
      <c r="T66" s="58"/>
      <c r="U66" s="58"/>
    </row>
    <row r="67" spans="1:21" ht="21" x14ac:dyDescent="0.35">
      <c r="B67" s="15" t="s">
        <v>82</v>
      </c>
      <c r="C67" s="11" t="s">
        <v>9</v>
      </c>
      <c r="D67" s="59">
        <v>35680</v>
      </c>
      <c r="E67" s="59">
        <v>9421</v>
      </c>
      <c r="F67" s="59">
        <f t="shared" si="55"/>
        <v>61544</v>
      </c>
      <c r="G67" s="59">
        <v>40550</v>
      </c>
      <c r="H67" s="59">
        <v>9885</v>
      </c>
      <c r="I67" s="59">
        <v>63354</v>
      </c>
      <c r="J67" s="59">
        <v>27586</v>
      </c>
      <c r="K67" s="59">
        <v>6505</v>
      </c>
      <c r="L67" s="53">
        <v>39561</v>
      </c>
      <c r="M67" s="62">
        <f t="shared" si="56"/>
        <v>-12.01</v>
      </c>
      <c r="N67" s="56">
        <f t="shared" si="52"/>
        <v>-4.6900000000000004</v>
      </c>
      <c r="O67" s="56">
        <f t="shared" si="52"/>
        <v>-2.86</v>
      </c>
      <c r="P67" s="62">
        <f t="shared" si="57"/>
        <v>29.34</v>
      </c>
      <c r="Q67" s="62">
        <f t="shared" si="53"/>
        <v>44.83</v>
      </c>
      <c r="R67" s="62">
        <f t="shared" si="54"/>
        <v>55.57</v>
      </c>
      <c r="S67" s="58"/>
      <c r="T67" s="58"/>
      <c r="U67" s="58"/>
    </row>
    <row r="68" spans="1:21" ht="21" x14ac:dyDescent="0.35">
      <c r="A68" s="15" t="s">
        <v>0</v>
      </c>
      <c r="B68" s="15" t="s">
        <v>83</v>
      </c>
      <c r="C68" s="11" t="s">
        <v>9</v>
      </c>
      <c r="D68" s="59">
        <v>34445</v>
      </c>
      <c r="E68" s="59">
        <v>10220</v>
      </c>
      <c r="F68" s="59">
        <f t="shared" si="55"/>
        <v>66764</v>
      </c>
      <c r="G68" s="59">
        <v>35683</v>
      </c>
      <c r="H68" s="59">
        <v>10225</v>
      </c>
      <c r="I68" s="59">
        <v>65534</v>
      </c>
      <c r="J68" s="59">
        <v>13387</v>
      </c>
      <c r="K68" s="59">
        <v>4341</v>
      </c>
      <c r="L68" s="53">
        <v>26401</v>
      </c>
      <c r="M68" s="62">
        <f t="shared" si="56"/>
        <v>-3.47</v>
      </c>
      <c r="N68" s="56">
        <f t="shared" si="52"/>
        <v>-0.05</v>
      </c>
      <c r="O68" s="56">
        <f t="shared" si="52"/>
        <v>1.88</v>
      </c>
      <c r="P68" s="62">
        <f t="shared" si="57"/>
        <v>157.30000000000001</v>
      </c>
      <c r="Q68" s="62">
        <f t="shared" si="53"/>
        <v>135.43</v>
      </c>
      <c r="R68" s="62">
        <f t="shared" si="54"/>
        <v>152.88</v>
      </c>
      <c r="S68" s="58"/>
      <c r="T68" s="58"/>
      <c r="U68" s="58"/>
    </row>
    <row r="69" spans="1:21" ht="21" x14ac:dyDescent="0.35">
      <c r="A69" s="15" t="s">
        <v>0</v>
      </c>
      <c r="B69" s="15" t="s">
        <v>84</v>
      </c>
      <c r="C69" s="11" t="s">
        <v>9</v>
      </c>
      <c r="D69" s="59">
        <v>64513</v>
      </c>
      <c r="E69" s="59">
        <v>4370</v>
      </c>
      <c r="F69" s="59">
        <f t="shared" si="55"/>
        <v>28548</v>
      </c>
      <c r="G69" s="59">
        <v>69964</v>
      </c>
      <c r="H69" s="59">
        <v>4612</v>
      </c>
      <c r="I69" s="59">
        <v>29557</v>
      </c>
      <c r="J69" s="59">
        <v>27704</v>
      </c>
      <c r="K69" s="59">
        <v>2039</v>
      </c>
      <c r="L69" s="53">
        <v>12397</v>
      </c>
      <c r="M69" s="62">
        <f t="shared" si="56"/>
        <v>-7.79</v>
      </c>
      <c r="N69" s="56">
        <f t="shared" si="52"/>
        <v>-5.25</v>
      </c>
      <c r="O69" s="56">
        <f t="shared" si="52"/>
        <v>-3.41</v>
      </c>
      <c r="P69" s="62">
        <f t="shared" si="57"/>
        <v>132.87</v>
      </c>
      <c r="Q69" s="62">
        <f t="shared" si="53"/>
        <v>114.32</v>
      </c>
      <c r="R69" s="62">
        <f t="shared" si="54"/>
        <v>130.28</v>
      </c>
      <c r="S69" s="58"/>
      <c r="T69" s="58"/>
      <c r="U69" s="58"/>
    </row>
    <row r="70" spans="1:21" ht="21" x14ac:dyDescent="0.35">
      <c r="A70" s="15"/>
      <c r="B70" s="15" t="s">
        <v>85</v>
      </c>
      <c r="C70" s="11" t="s">
        <v>49</v>
      </c>
      <c r="D70" s="64"/>
      <c r="E70" s="59">
        <v>7886</v>
      </c>
      <c r="F70" s="59">
        <f t="shared" si="55"/>
        <v>51517</v>
      </c>
      <c r="G70" s="64"/>
      <c r="H70" s="59">
        <v>10380</v>
      </c>
      <c r="I70" s="59">
        <v>66524</v>
      </c>
      <c r="J70" s="73"/>
      <c r="K70" s="59">
        <v>6018</v>
      </c>
      <c r="L70" s="59">
        <v>36600</v>
      </c>
      <c r="M70" s="62"/>
      <c r="N70" s="56">
        <f t="shared" si="52"/>
        <v>-24.03</v>
      </c>
      <c r="O70" s="56">
        <f t="shared" si="52"/>
        <v>-22.56</v>
      </c>
      <c r="P70" s="62"/>
      <c r="Q70" s="62">
        <f t="shared" si="53"/>
        <v>31.04</v>
      </c>
      <c r="R70" s="62">
        <f t="shared" si="54"/>
        <v>40.76</v>
      </c>
      <c r="S70" s="58"/>
      <c r="T70" s="58"/>
      <c r="U70" s="58"/>
    </row>
    <row r="71" spans="1:21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1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58">SUM(E73:E77)</f>
        <v>140088</v>
      </c>
      <c r="F72" s="59">
        <f t="shared" si="58"/>
        <v>915148</v>
      </c>
      <c r="G72" s="73"/>
      <c r="H72" s="59">
        <f t="shared" si="58"/>
        <v>141487</v>
      </c>
      <c r="I72" s="59">
        <f t="shared" si="58"/>
        <v>906793</v>
      </c>
      <c r="J72" s="59"/>
      <c r="K72" s="59">
        <f t="shared" si="58"/>
        <v>101933</v>
      </c>
      <c r="L72" s="59">
        <f t="shared" si="58"/>
        <v>619886</v>
      </c>
      <c r="M72" s="61" t="s">
        <v>7</v>
      </c>
      <c r="N72" s="56">
        <f t="shared" ref="N72:O77" si="59">ROUND(E72/H72*100-100,2)</f>
        <v>-0.99</v>
      </c>
      <c r="O72" s="56">
        <f t="shared" si="59"/>
        <v>0.92</v>
      </c>
      <c r="P72" s="61" t="s">
        <v>7</v>
      </c>
      <c r="Q72" s="62">
        <f t="shared" ref="Q72:Q77" si="60">ROUND(E72/K72*100-100,2)</f>
        <v>37.43</v>
      </c>
      <c r="R72" s="62">
        <f t="shared" ref="R72:R77" si="61">ROUND(F72/L72*100-100,2)</f>
        <v>47.63</v>
      </c>
      <c r="S72" s="58"/>
      <c r="T72" s="58"/>
      <c r="U72" s="58"/>
    </row>
    <row r="73" spans="1:21" ht="21" x14ac:dyDescent="0.35">
      <c r="A73" s="15" t="s">
        <v>0</v>
      </c>
      <c r="B73" s="15" t="s">
        <v>86</v>
      </c>
      <c r="C73" s="11" t="s">
        <v>52</v>
      </c>
      <c r="D73" s="59">
        <v>41877</v>
      </c>
      <c r="E73" s="59">
        <v>2722</v>
      </c>
      <c r="F73" s="59">
        <f t="shared" ref="F73:F77" si="62">ROUND(E73/153.076852*1000,0)</f>
        <v>17782</v>
      </c>
      <c r="G73" s="59">
        <v>175781</v>
      </c>
      <c r="H73" s="59">
        <v>11619</v>
      </c>
      <c r="I73" s="59">
        <v>74466</v>
      </c>
      <c r="J73" s="59">
        <v>96514</v>
      </c>
      <c r="K73" s="59">
        <v>5165</v>
      </c>
      <c r="L73" s="59">
        <v>31408</v>
      </c>
      <c r="M73" s="62">
        <f>ROUND(D73/G73*100-100,2)</f>
        <v>-76.180000000000007</v>
      </c>
      <c r="N73" s="56">
        <f>ROUND(E73/H73*100-100,2)</f>
        <v>-76.569999999999993</v>
      </c>
      <c r="O73" s="56">
        <f t="shared" si="59"/>
        <v>-76.12</v>
      </c>
      <c r="P73" s="62">
        <f>ROUND(D73/J73*100-100,2)</f>
        <v>-56.61</v>
      </c>
      <c r="Q73" s="62">
        <f t="shared" si="60"/>
        <v>-47.3</v>
      </c>
      <c r="R73" s="62">
        <f t="shared" si="61"/>
        <v>-43.38</v>
      </c>
      <c r="S73" s="58"/>
      <c r="T73" s="58"/>
      <c r="U73" s="58"/>
    </row>
    <row r="74" spans="1:21" ht="21" x14ac:dyDescent="0.35">
      <c r="B74" s="15" t="s">
        <v>87</v>
      </c>
      <c r="C74" s="11" t="s">
        <v>52</v>
      </c>
      <c r="D74" s="59">
        <v>4052</v>
      </c>
      <c r="E74" s="59">
        <v>3408</v>
      </c>
      <c r="F74" s="59">
        <f t="shared" si="62"/>
        <v>22263</v>
      </c>
      <c r="G74" s="59">
        <v>4160</v>
      </c>
      <c r="H74" s="59">
        <v>3741</v>
      </c>
      <c r="I74" s="59">
        <v>23978</v>
      </c>
      <c r="J74" s="59">
        <v>3592</v>
      </c>
      <c r="K74" s="59">
        <v>3623</v>
      </c>
      <c r="L74" s="59">
        <v>22035</v>
      </c>
      <c r="M74" s="62">
        <f>ROUND(D74/G74*100-100,2)</f>
        <v>-2.6</v>
      </c>
      <c r="N74" s="56">
        <f t="shared" si="59"/>
        <v>-8.9</v>
      </c>
      <c r="O74" s="56">
        <f t="shared" si="59"/>
        <v>-7.15</v>
      </c>
      <c r="P74" s="62">
        <f>ROUND(D74/J74*100-100,2)</f>
        <v>12.81</v>
      </c>
      <c r="Q74" s="62">
        <f t="shared" si="60"/>
        <v>-5.93</v>
      </c>
      <c r="R74" s="62">
        <f t="shared" si="61"/>
        <v>1.03</v>
      </c>
      <c r="S74" s="58"/>
      <c r="T74" s="58"/>
      <c r="U74" s="58"/>
    </row>
    <row r="75" spans="1:21" ht="21" x14ac:dyDescent="0.35">
      <c r="B75" s="15" t="s">
        <v>88</v>
      </c>
      <c r="C75" s="11" t="s">
        <v>52</v>
      </c>
      <c r="D75" s="59">
        <v>165930</v>
      </c>
      <c r="E75" s="59">
        <v>40717</v>
      </c>
      <c r="F75" s="59">
        <f t="shared" si="62"/>
        <v>265991</v>
      </c>
      <c r="G75" s="59">
        <v>150192</v>
      </c>
      <c r="H75" s="59">
        <v>35799</v>
      </c>
      <c r="I75" s="59">
        <v>229437</v>
      </c>
      <c r="J75" s="59">
        <v>117624</v>
      </c>
      <c r="K75" s="59">
        <v>23910</v>
      </c>
      <c r="L75" s="59">
        <v>145404</v>
      </c>
      <c r="M75" s="62">
        <f>ROUND(D75/G75*100-100,2)</f>
        <v>10.48</v>
      </c>
      <c r="N75" s="56">
        <f t="shared" si="59"/>
        <v>13.74</v>
      </c>
      <c r="O75" s="56">
        <f t="shared" si="59"/>
        <v>15.93</v>
      </c>
      <c r="P75" s="62">
        <f>ROUND(D75/J75*100-100,2)</f>
        <v>41.07</v>
      </c>
      <c r="Q75" s="62">
        <f t="shared" si="60"/>
        <v>70.290000000000006</v>
      </c>
      <c r="R75" s="62">
        <f t="shared" si="61"/>
        <v>82.93</v>
      </c>
      <c r="S75" s="58"/>
      <c r="T75" s="58"/>
      <c r="U75" s="58"/>
    </row>
    <row r="76" spans="1:21" ht="21" x14ac:dyDescent="0.35">
      <c r="B76" s="15" t="s">
        <v>89</v>
      </c>
      <c r="C76" s="11" t="s">
        <v>52</v>
      </c>
      <c r="D76" s="60">
        <v>3291</v>
      </c>
      <c r="E76" s="59">
        <v>23873</v>
      </c>
      <c r="F76" s="59">
        <f t="shared" si="62"/>
        <v>155954</v>
      </c>
      <c r="G76" s="60">
        <v>1919</v>
      </c>
      <c r="H76" s="59">
        <v>18072</v>
      </c>
      <c r="I76" s="59">
        <v>115822</v>
      </c>
      <c r="J76" s="59">
        <v>1646</v>
      </c>
      <c r="K76" s="59">
        <v>12222</v>
      </c>
      <c r="L76" s="59">
        <v>74326</v>
      </c>
      <c r="M76" s="62">
        <f>ROUND(D76/G76*100-100,2)</f>
        <v>71.5</v>
      </c>
      <c r="N76" s="56">
        <f t="shared" si="59"/>
        <v>32.1</v>
      </c>
      <c r="O76" s="56">
        <f t="shared" si="59"/>
        <v>34.65</v>
      </c>
      <c r="P76" s="62">
        <f>ROUND(D76/J76*100-100,2)</f>
        <v>99.94</v>
      </c>
      <c r="Q76" s="62">
        <f t="shared" si="60"/>
        <v>95.33</v>
      </c>
      <c r="R76" s="62">
        <f t="shared" si="61"/>
        <v>109.82</v>
      </c>
      <c r="S76" s="58"/>
      <c r="T76" s="58"/>
      <c r="U76" s="58"/>
    </row>
    <row r="77" spans="1:21" ht="21" x14ac:dyDescent="0.35">
      <c r="B77" s="15" t="s">
        <v>90</v>
      </c>
      <c r="C77" s="11" t="s">
        <v>49</v>
      </c>
      <c r="D77" s="73"/>
      <c r="E77" s="59">
        <v>69368</v>
      </c>
      <c r="F77" s="59">
        <f t="shared" si="62"/>
        <v>453158</v>
      </c>
      <c r="G77" s="73"/>
      <c r="H77" s="59">
        <v>72256</v>
      </c>
      <c r="I77" s="59">
        <v>463090</v>
      </c>
      <c r="J77" s="73"/>
      <c r="K77" s="59">
        <v>57013</v>
      </c>
      <c r="L77" s="59">
        <v>346713</v>
      </c>
      <c r="M77" s="61" t="s">
        <v>7</v>
      </c>
      <c r="N77" s="56">
        <f t="shared" si="59"/>
        <v>-4</v>
      </c>
      <c r="O77" s="56">
        <f t="shared" si="59"/>
        <v>-2.14</v>
      </c>
      <c r="P77" s="61" t="s">
        <v>7</v>
      </c>
      <c r="Q77" s="62">
        <f t="shared" si="60"/>
        <v>21.67</v>
      </c>
      <c r="R77" s="62">
        <f t="shared" si="61"/>
        <v>30.7</v>
      </c>
      <c r="S77" s="58"/>
      <c r="T77" s="58"/>
      <c r="U77" s="58"/>
    </row>
    <row r="78" spans="1:21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1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63">SUM(E80:E84)</f>
        <v>64526</v>
      </c>
      <c r="F79" s="59">
        <f t="shared" si="63"/>
        <v>421528</v>
      </c>
      <c r="G79" s="73"/>
      <c r="H79" s="59">
        <f t="shared" si="63"/>
        <v>78545</v>
      </c>
      <c r="I79" s="59">
        <f t="shared" si="63"/>
        <v>503396</v>
      </c>
      <c r="J79" s="73"/>
      <c r="K79" s="59">
        <f t="shared" si="63"/>
        <v>49827</v>
      </c>
      <c r="L79" s="59">
        <f t="shared" si="63"/>
        <v>303013</v>
      </c>
      <c r="M79" s="61" t="s">
        <v>7</v>
      </c>
      <c r="N79" s="56">
        <f t="shared" ref="N79:O84" si="64">ROUND(E79/H79*100-100,2)</f>
        <v>-17.850000000000001</v>
      </c>
      <c r="O79" s="56">
        <f t="shared" si="64"/>
        <v>-16.260000000000002</v>
      </c>
      <c r="P79" s="61" t="s">
        <v>7</v>
      </c>
      <c r="Q79" s="62">
        <f t="shared" ref="Q79:Q84" si="65">ROUND(E79/K79*100-100,2)</f>
        <v>29.5</v>
      </c>
      <c r="R79" s="62">
        <f t="shared" ref="R79:R84" si="66">ROUND(F79/L79*100-100,2)</f>
        <v>39.11</v>
      </c>
      <c r="S79" s="58"/>
      <c r="T79" s="58"/>
      <c r="U79" s="58"/>
    </row>
    <row r="80" spans="1:21" ht="21" x14ac:dyDescent="0.35">
      <c r="A80" s="15"/>
      <c r="B80" s="38" t="s">
        <v>91</v>
      </c>
      <c r="C80" s="11" t="s">
        <v>55</v>
      </c>
      <c r="D80" s="59">
        <v>17</v>
      </c>
      <c r="E80" s="59">
        <v>150</v>
      </c>
      <c r="F80" s="59">
        <f t="shared" ref="F80:F84" si="67">ROUND(E80/153.076852*1000,0)</f>
        <v>980</v>
      </c>
      <c r="G80" s="59">
        <v>11</v>
      </c>
      <c r="H80" s="59">
        <v>99</v>
      </c>
      <c r="I80" s="59">
        <v>637</v>
      </c>
      <c r="J80" s="59">
        <v>3</v>
      </c>
      <c r="K80" s="59">
        <v>28</v>
      </c>
      <c r="L80" s="59">
        <v>168</v>
      </c>
      <c r="M80" s="62">
        <f>ROUND(D80/G80*100-100,2)</f>
        <v>54.55</v>
      </c>
      <c r="N80" s="56">
        <f t="shared" ref="N80" si="68">ROUND(E80/H80*100-100,2)</f>
        <v>51.52</v>
      </c>
      <c r="O80" s="56">
        <f t="shared" ref="O80" si="69">ROUND(F80/I80*100-100,2)</f>
        <v>53.85</v>
      </c>
      <c r="P80" s="62">
        <f>ROUND(D80/J80*100-100,2)</f>
        <v>466.67</v>
      </c>
      <c r="Q80" s="62">
        <f t="shared" ref="Q80" si="70">ROUND(E80/K80*100-100,2)</f>
        <v>435.71</v>
      </c>
      <c r="R80" s="62">
        <f t="shared" ref="R80" si="71">ROUND(F80/L80*100-100,2)</f>
        <v>483.33</v>
      </c>
      <c r="S80" s="75"/>
      <c r="T80" s="58"/>
      <c r="U80" s="58"/>
    </row>
    <row r="81" spans="1:21" ht="21" x14ac:dyDescent="0.35">
      <c r="B81" s="15" t="s">
        <v>92</v>
      </c>
      <c r="C81" s="11" t="s">
        <v>52</v>
      </c>
      <c r="D81" s="59">
        <v>324732</v>
      </c>
      <c r="E81" s="59">
        <v>24394</v>
      </c>
      <c r="F81" s="59">
        <f t="shared" si="67"/>
        <v>159358</v>
      </c>
      <c r="G81" s="59">
        <v>331480</v>
      </c>
      <c r="H81" s="59">
        <v>24894</v>
      </c>
      <c r="I81" s="59">
        <v>159547</v>
      </c>
      <c r="J81" s="59">
        <v>268963</v>
      </c>
      <c r="K81" s="59">
        <v>17300</v>
      </c>
      <c r="L81" s="59">
        <v>105210</v>
      </c>
      <c r="M81" s="62">
        <f>ROUND(D81/G81*100-100,2)</f>
        <v>-2.04</v>
      </c>
      <c r="N81" s="56">
        <f t="shared" si="64"/>
        <v>-2.0099999999999998</v>
      </c>
      <c r="O81" s="56">
        <f t="shared" si="64"/>
        <v>-0.12</v>
      </c>
      <c r="P81" s="62">
        <f>ROUND(D81/J81*100-100,2)</f>
        <v>20.73</v>
      </c>
      <c r="Q81" s="62">
        <f t="shared" si="65"/>
        <v>41.01</v>
      </c>
      <c r="R81" s="62">
        <f t="shared" si="66"/>
        <v>51.47</v>
      </c>
      <c r="S81" s="58"/>
      <c r="T81" s="58"/>
      <c r="U81" s="58"/>
    </row>
    <row r="82" spans="1:21" ht="21" x14ac:dyDescent="0.35">
      <c r="B82" s="38" t="s">
        <v>93</v>
      </c>
      <c r="C82" s="11" t="s">
        <v>52</v>
      </c>
      <c r="D82" s="59">
        <v>218425</v>
      </c>
      <c r="E82" s="59">
        <v>25939</v>
      </c>
      <c r="F82" s="59">
        <f t="shared" si="67"/>
        <v>169451</v>
      </c>
      <c r="G82" s="59">
        <v>346251</v>
      </c>
      <c r="H82" s="59">
        <v>38174</v>
      </c>
      <c r="I82" s="59">
        <v>244655</v>
      </c>
      <c r="J82" s="59">
        <v>151530</v>
      </c>
      <c r="K82" s="59">
        <v>15936</v>
      </c>
      <c r="L82" s="59">
        <v>96910</v>
      </c>
      <c r="M82" s="62">
        <f>ROUND(D82/G82*100-100,2)</f>
        <v>-36.92</v>
      </c>
      <c r="N82" s="56">
        <f t="shared" si="64"/>
        <v>-32.049999999999997</v>
      </c>
      <c r="O82" s="56">
        <f t="shared" si="64"/>
        <v>-30.74</v>
      </c>
      <c r="P82" s="62">
        <f>ROUND(D82/J82*100-100,2)</f>
        <v>44.15</v>
      </c>
      <c r="Q82" s="62">
        <f t="shared" si="65"/>
        <v>62.77</v>
      </c>
      <c r="R82" s="62">
        <f t="shared" si="66"/>
        <v>74.849999999999994</v>
      </c>
      <c r="S82" s="58"/>
      <c r="T82" s="58"/>
      <c r="U82" s="58"/>
    </row>
    <row r="83" spans="1:21" ht="21" x14ac:dyDescent="0.35">
      <c r="B83" s="15" t="s">
        <v>94</v>
      </c>
      <c r="C83" s="11" t="s">
        <v>49</v>
      </c>
      <c r="D83" s="73"/>
      <c r="E83" s="59">
        <v>2530</v>
      </c>
      <c r="F83" s="59">
        <f t="shared" si="67"/>
        <v>16528</v>
      </c>
      <c r="G83" s="73"/>
      <c r="H83" s="59">
        <v>2793</v>
      </c>
      <c r="I83" s="59">
        <v>17901</v>
      </c>
      <c r="J83" s="73"/>
      <c r="K83" s="59">
        <v>2187</v>
      </c>
      <c r="L83" s="59">
        <v>13302</v>
      </c>
      <c r="M83" s="61" t="s">
        <v>7</v>
      </c>
      <c r="N83" s="56">
        <f t="shared" si="64"/>
        <v>-9.42</v>
      </c>
      <c r="O83" s="56">
        <f t="shared" si="64"/>
        <v>-7.67</v>
      </c>
      <c r="P83" s="61" t="s">
        <v>7</v>
      </c>
      <c r="Q83" s="62">
        <f t="shared" si="65"/>
        <v>15.68</v>
      </c>
      <c r="R83" s="62">
        <f t="shared" si="66"/>
        <v>24.25</v>
      </c>
      <c r="S83" s="58"/>
      <c r="T83" s="58"/>
      <c r="U83" s="58"/>
    </row>
    <row r="84" spans="1:21" ht="21" x14ac:dyDescent="0.35">
      <c r="B84" s="15" t="s">
        <v>95</v>
      </c>
      <c r="C84" s="11" t="s">
        <v>49</v>
      </c>
      <c r="D84" s="73"/>
      <c r="E84" s="59">
        <v>11513</v>
      </c>
      <c r="F84" s="59">
        <f t="shared" si="67"/>
        <v>75211</v>
      </c>
      <c r="G84" s="73"/>
      <c r="H84" s="59">
        <v>12585</v>
      </c>
      <c r="I84" s="59">
        <v>80656</v>
      </c>
      <c r="J84" s="73"/>
      <c r="K84" s="59">
        <v>14376</v>
      </c>
      <c r="L84" s="59">
        <v>87423</v>
      </c>
      <c r="M84" s="61" t="s">
        <v>7</v>
      </c>
      <c r="N84" s="56">
        <f t="shared" si="64"/>
        <v>-8.52</v>
      </c>
      <c r="O84" s="56">
        <f t="shared" si="64"/>
        <v>-6.75</v>
      </c>
      <c r="P84" s="61" t="s">
        <v>7</v>
      </c>
      <c r="Q84" s="62">
        <f t="shared" si="65"/>
        <v>-19.920000000000002</v>
      </c>
      <c r="R84" s="62">
        <f t="shared" si="66"/>
        <v>-13.97</v>
      </c>
      <c r="S84" s="58"/>
      <c r="T84" s="58"/>
      <c r="U84" s="58"/>
    </row>
    <row r="85" spans="1:21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1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72">SUM(E87:E91)</f>
        <v>15156</v>
      </c>
      <c r="F86" s="59">
        <f t="shared" si="72"/>
        <v>99009</v>
      </c>
      <c r="G86" s="73"/>
      <c r="H86" s="59">
        <f t="shared" si="72"/>
        <v>17299</v>
      </c>
      <c r="I86" s="59">
        <f t="shared" si="72"/>
        <v>110864</v>
      </c>
      <c r="J86" s="73"/>
      <c r="K86" s="59">
        <f t="shared" si="72"/>
        <v>10020</v>
      </c>
      <c r="L86" s="59">
        <f t="shared" si="72"/>
        <v>60928</v>
      </c>
      <c r="M86" s="61" t="s">
        <v>7</v>
      </c>
      <c r="N86" s="56">
        <f t="shared" ref="N86:O91" si="73">ROUND(E86/H86*100-100,2)</f>
        <v>-12.39</v>
      </c>
      <c r="O86" s="56">
        <f t="shared" si="73"/>
        <v>-10.69</v>
      </c>
      <c r="P86" s="61" t="s">
        <v>7</v>
      </c>
      <c r="Q86" s="62">
        <f t="shared" ref="Q86:Q91" si="74">ROUND(E86/K86*100-100,2)</f>
        <v>51.26</v>
      </c>
      <c r="R86" s="62">
        <f t="shared" ref="R86:R91" si="75">ROUND(F86/L86*100-100,2)</f>
        <v>62.5</v>
      </c>
      <c r="S86" s="58"/>
      <c r="T86" s="58"/>
      <c r="U86" s="58"/>
    </row>
    <row r="87" spans="1:21" ht="21" x14ac:dyDescent="0.35">
      <c r="B87" s="15" t="s">
        <v>96</v>
      </c>
      <c r="C87" s="11" t="s">
        <v>52</v>
      </c>
      <c r="D87" s="59">
        <v>30769</v>
      </c>
      <c r="E87" s="59">
        <v>2976</v>
      </c>
      <c r="F87" s="59">
        <f t="shared" ref="F87:F90" si="76">ROUND(E87/153.076852*1000,0)</f>
        <v>19441</v>
      </c>
      <c r="G87" s="59">
        <v>32932</v>
      </c>
      <c r="H87" s="59">
        <v>3668</v>
      </c>
      <c r="I87" s="59">
        <v>23506</v>
      </c>
      <c r="J87" s="59">
        <v>5619</v>
      </c>
      <c r="K87" s="59">
        <v>1571</v>
      </c>
      <c r="L87" s="59">
        <v>9554</v>
      </c>
      <c r="M87" s="62">
        <f>ROUND(D87/G87*100-100,2)</f>
        <v>-6.57</v>
      </c>
      <c r="N87" s="56">
        <f t="shared" si="73"/>
        <v>-18.87</v>
      </c>
      <c r="O87" s="56">
        <f t="shared" si="73"/>
        <v>-17.29</v>
      </c>
      <c r="P87" s="62">
        <f>ROUND(D87/J87*100-100,2)</f>
        <v>447.59</v>
      </c>
      <c r="Q87" s="62">
        <f t="shared" si="74"/>
        <v>89.43</v>
      </c>
      <c r="R87" s="62">
        <f t="shared" si="75"/>
        <v>103.49</v>
      </c>
      <c r="S87" s="58"/>
      <c r="T87" s="58"/>
      <c r="U87" s="58"/>
    </row>
    <row r="88" spans="1:21" ht="21" x14ac:dyDescent="0.35">
      <c r="B88" s="15" t="s">
        <v>97</v>
      </c>
      <c r="C88" s="11" t="s">
        <v>58</v>
      </c>
      <c r="D88" s="59">
        <v>568154</v>
      </c>
      <c r="E88" s="59">
        <v>4280</v>
      </c>
      <c r="F88" s="59">
        <f t="shared" si="76"/>
        <v>27960</v>
      </c>
      <c r="G88" s="59">
        <v>591609</v>
      </c>
      <c r="H88" s="59">
        <v>4249</v>
      </c>
      <c r="I88" s="59">
        <v>27229</v>
      </c>
      <c r="J88" s="59">
        <v>140947</v>
      </c>
      <c r="K88" s="59">
        <v>1468</v>
      </c>
      <c r="L88" s="59">
        <v>8926</v>
      </c>
      <c r="M88" s="62">
        <f>ROUND(D88/G88*100-100,2)</f>
        <v>-3.96</v>
      </c>
      <c r="N88" s="56">
        <f t="shared" si="73"/>
        <v>0.73</v>
      </c>
      <c r="O88" s="56">
        <f t="shared" si="73"/>
        <v>2.68</v>
      </c>
      <c r="P88" s="62">
        <f>ROUND(D88/J88*100-100,2)</f>
        <v>303.10000000000002</v>
      </c>
      <c r="Q88" s="62">
        <f t="shared" si="74"/>
        <v>191.55</v>
      </c>
      <c r="R88" s="62">
        <f t="shared" si="75"/>
        <v>213.24</v>
      </c>
      <c r="S88" s="58"/>
      <c r="T88" s="58"/>
      <c r="U88" s="58"/>
    </row>
    <row r="89" spans="1:21" ht="21" x14ac:dyDescent="0.35">
      <c r="B89" s="15" t="s">
        <v>98</v>
      </c>
      <c r="C89" s="11" t="s">
        <v>49</v>
      </c>
      <c r="D89" s="64"/>
      <c r="E89" s="59">
        <v>1545</v>
      </c>
      <c r="F89" s="59">
        <f t="shared" si="76"/>
        <v>10093</v>
      </c>
      <c r="G89" s="64"/>
      <c r="H89" s="59">
        <v>1627</v>
      </c>
      <c r="I89" s="59">
        <v>10430</v>
      </c>
      <c r="J89" s="73"/>
      <c r="K89" s="59">
        <v>1910</v>
      </c>
      <c r="L89" s="59">
        <v>11612</v>
      </c>
      <c r="M89" s="61" t="s">
        <v>7</v>
      </c>
      <c r="N89" s="56">
        <f t="shared" si="73"/>
        <v>-5.04</v>
      </c>
      <c r="O89" s="56">
        <f t="shared" si="73"/>
        <v>-3.23</v>
      </c>
      <c r="P89" s="61" t="s">
        <v>7</v>
      </c>
      <c r="Q89" s="62">
        <f t="shared" si="74"/>
        <v>-19.11</v>
      </c>
      <c r="R89" s="62">
        <f t="shared" si="75"/>
        <v>-13.08</v>
      </c>
      <c r="S89" s="58"/>
      <c r="T89" s="58"/>
      <c r="U89" s="58"/>
    </row>
    <row r="90" spans="1:21" ht="21" x14ac:dyDescent="0.35">
      <c r="B90" s="15" t="s">
        <v>99</v>
      </c>
      <c r="C90" s="11" t="s">
        <v>52</v>
      </c>
      <c r="D90" s="59">
        <v>3013</v>
      </c>
      <c r="E90" s="59">
        <v>542</v>
      </c>
      <c r="F90" s="59">
        <f t="shared" si="76"/>
        <v>3541</v>
      </c>
      <c r="G90" s="59">
        <v>8351</v>
      </c>
      <c r="H90" s="59">
        <v>1305</v>
      </c>
      <c r="I90" s="59">
        <v>8363</v>
      </c>
      <c r="J90" s="59">
        <v>3456</v>
      </c>
      <c r="K90" s="59">
        <v>395</v>
      </c>
      <c r="L90" s="59">
        <v>2402</v>
      </c>
      <c r="M90" s="62">
        <f>ROUND(D90/G90*100-100,2)</f>
        <v>-63.92</v>
      </c>
      <c r="N90" s="56">
        <f t="shared" si="73"/>
        <v>-58.47</v>
      </c>
      <c r="O90" s="56">
        <f t="shared" si="73"/>
        <v>-57.66</v>
      </c>
      <c r="P90" s="62">
        <f>ROUND(D90/J90*100-100,2)</f>
        <v>-12.82</v>
      </c>
      <c r="Q90" s="62">
        <f t="shared" si="74"/>
        <v>37.22</v>
      </c>
      <c r="R90" s="62">
        <f t="shared" si="75"/>
        <v>47.42</v>
      </c>
      <c r="S90" s="58"/>
      <c r="T90" s="58"/>
      <c r="U90" s="58"/>
    </row>
    <row r="91" spans="1:21" ht="21" x14ac:dyDescent="0.35">
      <c r="B91" s="15" t="s">
        <v>100</v>
      </c>
      <c r="C91" s="11" t="s">
        <v>52</v>
      </c>
      <c r="D91" s="59">
        <v>38587</v>
      </c>
      <c r="E91" s="59">
        <v>5813</v>
      </c>
      <c r="F91" s="59">
        <f>ROUND(E91/153.076852*1000,0)</f>
        <v>37974</v>
      </c>
      <c r="G91" s="59">
        <v>48201</v>
      </c>
      <c r="H91" s="59">
        <v>6450</v>
      </c>
      <c r="I91" s="59">
        <v>41336</v>
      </c>
      <c r="J91" s="59">
        <v>33558</v>
      </c>
      <c r="K91" s="59">
        <v>4676</v>
      </c>
      <c r="L91" s="59">
        <v>28434</v>
      </c>
      <c r="M91" s="62">
        <f>ROUND(D91/G91*100-100,2)</f>
        <v>-19.95</v>
      </c>
      <c r="N91" s="56">
        <f>ROUND(E91/H91*100-100,2)</f>
        <v>-9.8800000000000008</v>
      </c>
      <c r="O91" s="56">
        <f t="shared" si="73"/>
        <v>-8.1300000000000008</v>
      </c>
      <c r="P91" s="62">
        <f>ROUND(D91/J91*100-100,2)</f>
        <v>14.99</v>
      </c>
      <c r="Q91" s="62">
        <f t="shared" si="74"/>
        <v>24.32</v>
      </c>
      <c r="R91" s="62">
        <f t="shared" si="75"/>
        <v>33.549999999999997</v>
      </c>
      <c r="S91" s="58"/>
      <c r="T91" s="58"/>
      <c r="U91" s="58"/>
    </row>
    <row r="92" spans="1:21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1" ht="21" x14ac:dyDescent="0.35">
      <c r="A93" s="15"/>
      <c r="B93" s="15" t="s">
        <v>59</v>
      </c>
      <c r="D93" s="59"/>
      <c r="E93" s="59">
        <f t="shared" ref="E93:L93" si="77">E8-SUM(E10+E22+E34+E58+E65+E72+E79+E86)</f>
        <v>64697</v>
      </c>
      <c r="F93" s="59">
        <f t="shared" si="77"/>
        <v>422641</v>
      </c>
      <c r="G93" s="59"/>
      <c r="H93" s="59">
        <f t="shared" si="77"/>
        <v>74250</v>
      </c>
      <c r="I93" s="59">
        <f t="shared" si="77"/>
        <v>475870</v>
      </c>
      <c r="J93" s="59"/>
      <c r="K93" s="59">
        <f t="shared" si="77"/>
        <v>45091</v>
      </c>
      <c r="L93" s="59">
        <f t="shared" si="77"/>
        <v>274241</v>
      </c>
      <c r="M93" s="61" t="s">
        <v>7</v>
      </c>
      <c r="N93" s="56">
        <f>ROUND(E93/H93*100-100,2)</f>
        <v>-12.87</v>
      </c>
      <c r="O93" s="56">
        <f t="shared" ref="O93" si="78">ROUND(F93/I93*100-100,2)</f>
        <v>-11.19</v>
      </c>
      <c r="P93" s="61" t="s">
        <v>7</v>
      </c>
      <c r="Q93" s="62">
        <f t="shared" ref="Q93" si="79">ROUND(E93/K93*100-100,2)</f>
        <v>43.48</v>
      </c>
      <c r="R93" s="62">
        <f t="shared" ref="R93" si="80">ROUND(F93/L93*100-100,2)</f>
        <v>54.11</v>
      </c>
      <c r="S93" s="57"/>
      <c r="T93" s="58"/>
      <c r="U93" s="58"/>
    </row>
    <row r="94" spans="1:21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1" x14ac:dyDescent="0.3">
      <c r="A95" s="15" t="s">
        <v>60</v>
      </c>
      <c r="S95" s="5"/>
      <c r="T95" s="25"/>
      <c r="U95" s="25"/>
    </row>
    <row r="96" spans="1:21" x14ac:dyDescent="0.3">
      <c r="A96" s="15"/>
      <c r="B96" s="39" t="s">
        <v>116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115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90" t="s">
        <v>108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97" t="s">
        <v>109</v>
      </c>
      <c r="E105" s="98"/>
      <c r="F105" s="99"/>
      <c r="G105" s="97" t="s">
        <v>110</v>
      </c>
      <c r="H105" s="98"/>
      <c r="I105" s="99"/>
      <c r="J105" s="106" t="s">
        <v>111</v>
      </c>
      <c r="K105" s="107"/>
      <c r="L105" s="107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04" t="s">
        <v>112</v>
      </c>
      <c r="K106" s="108"/>
      <c r="L106" s="108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04" t="s">
        <v>69</v>
      </c>
      <c r="F107" s="105"/>
      <c r="G107" s="15" t="s">
        <v>68</v>
      </c>
      <c r="H107" s="104" t="s">
        <v>69</v>
      </c>
      <c r="I107" s="105"/>
      <c r="J107" s="26" t="s">
        <v>68</v>
      </c>
      <c r="K107" s="97" t="s">
        <v>69</v>
      </c>
      <c r="L107" s="98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7181318</v>
      </c>
      <c r="F109" s="59">
        <v>44749315</v>
      </c>
      <c r="G109" s="59"/>
      <c r="H109" s="59">
        <v>5960972</v>
      </c>
      <c r="I109" s="59">
        <v>37992111</v>
      </c>
      <c r="J109" s="76"/>
      <c r="K109" s="76">
        <f>E109/H109*100-100</f>
        <v>20.472265261437244</v>
      </c>
      <c r="L109" s="77">
        <f>F109/I109*100-100</f>
        <v>17.785808216869015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6"/>
      <c r="K110" s="76"/>
      <c r="L110" s="76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81">SUM(E112:E121)</f>
        <v>1107352</v>
      </c>
      <c r="F111" s="59">
        <f t="shared" si="81"/>
        <v>6899327</v>
      </c>
      <c r="G111" s="64"/>
      <c r="H111" s="59">
        <f t="shared" si="81"/>
        <v>703920</v>
      </c>
      <c r="I111" s="59">
        <f t="shared" si="81"/>
        <v>4482024</v>
      </c>
      <c r="J111" s="78" t="s">
        <v>7</v>
      </c>
      <c r="K111" s="76">
        <f>E111/H111*100-100</f>
        <v>57.312194567564489</v>
      </c>
      <c r="L111" s="76">
        <f>F111/I111*100-100</f>
        <v>53.933289960071619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47874</v>
      </c>
      <c r="E112" s="59">
        <v>25599</v>
      </c>
      <c r="F112" s="59">
        <v>159171</v>
      </c>
      <c r="G112" s="59">
        <v>54261</v>
      </c>
      <c r="H112" s="59">
        <v>22411</v>
      </c>
      <c r="I112" s="59">
        <v>142755</v>
      </c>
      <c r="J112" s="76">
        <f>D112/G112*100-100</f>
        <v>-11.770885166141426</v>
      </c>
      <c r="K112" s="76">
        <f>E112/H112*100-100</f>
        <v>14.225157288831383</v>
      </c>
      <c r="L112" s="76">
        <f>F112/I112*100-100</f>
        <v>11.499422086792066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3612638</v>
      </c>
      <c r="E113" s="59">
        <v>157783</v>
      </c>
      <c r="F113" s="59">
        <v>983326</v>
      </c>
      <c r="G113" s="59">
        <v>0</v>
      </c>
      <c r="H113" s="59">
        <v>0</v>
      </c>
      <c r="I113" s="59">
        <v>0</v>
      </c>
      <c r="J113" s="76">
        <v>100</v>
      </c>
      <c r="K113" s="76">
        <v>100</v>
      </c>
      <c r="L113" s="76">
        <v>100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73956</v>
      </c>
      <c r="E114" s="59">
        <v>11870</v>
      </c>
      <c r="F114" s="59">
        <v>73770</v>
      </c>
      <c r="G114" s="64">
        <v>17780</v>
      </c>
      <c r="H114" s="59">
        <v>3965</v>
      </c>
      <c r="I114" s="59">
        <v>25382</v>
      </c>
      <c r="J114" s="76">
        <f>D114/G114*100-100</f>
        <v>315.95050618672661</v>
      </c>
      <c r="K114" s="76">
        <f t="shared" ref="J114:L120" si="82">E114/H114*100-100</f>
        <v>199.36948297604033</v>
      </c>
      <c r="L114" s="76">
        <f t="shared" si="82"/>
        <v>190.63903553699475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217741</v>
      </c>
      <c r="E115" s="59">
        <v>78519</v>
      </c>
      <c r="F115" s="59">
        <v>487978</v>
      </c>
      <c r="G115" s="64">
        <v>177339</v>
      </c>
      <c r="H115" s="59">
        <v>67505</v>
      </c>
      <c r="I115" s="59">
        <v>429394</v>
      </c>
      <c r="J115" s="76">
        <f t="shared" si="82"/>
        <v>22.782354699191941</v>
      </c>
      <c r="K115" s="76">
        <f t="shared" si="82"/>
        <v>16.315828457151312</v>
      </c>
      <c r="L115" s="76">
        <f t="shared" si="82"/>
        <v>13.643413741225999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153287</v>
      </c>
      <c r="E116" s="59">
        <v>29225</v>
      </c>
      <c r="F116" s="59">
        <v>182000</v>
      </c>
      <c r="G116" s="64">
        <v>111148</v>
      </c>
      <c r="H116" s="59">
        <v>21516</v>
      </c>
      <c r="I116" s="59">
        <v>136727</v>
      </c>
      <c r="J116" s="76">
        <f t="shared" si="82"/>
        <v>37.912513045668817</v>
      </c>
      <c r="K116" s="76">
        <f t="shared" si="82"/>
        <v>35.829150399702542</v>
      </c>
      <c r="L116" s="76">
        <f t="shared" si="82"/>
        <v>33.111967643552475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86076</v>
      </c>
      <c r="E117" s="59">
        <v>10202</v>
      </c>
      <c r="F117" s="59">
        <v>62398</v>
      </c>
      <c r="G117" s="64">
        <v>66984</v>
      </c>
      <c r="H117" s="59">
        <v>7229</v>
      </c>
      <c r="I117" s="59">
        <v>45983</v>
      </c>
      <c r="J117" s="76">
        <f t="shared" si="82"/>
        <v>28.50232891436761</v>
      </c>
      <c r="K117" s="76">
        <f t="shared" si="82"/>
        <v>41.126020196431028</v>
      </c>
      <c r="L117" s="76">
        <f t="shared" si="82"/>
        <v>35.697975338712126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2718663</v>
      </c>
      <c r="E118" s="59">
        <v>343495</v>
      </c>
      <c r="F118" s="59">
        <v>2142198</v>
      </c>
      <c r="G118" s="64">
        <v>2543238</v>
      </c>
      <c r="H118" s="59">
        <v>246725</v>
      </c>
      <c r="I118" s="59">
        <v>1570029</v>
      </c>
      <c r="J118" s="76">
        <f t="shared" si="82"/>
        <v>6.8977028496743031</v>
      </c>
      <c r="K118" s="76">
        <f t="shared" si="82"/>
        <v>39.221805654068305</v>
      </c>
      <c r="L118" s="76">
        <f t="shared" si="82"/>
        <v>36.443212195443522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280377</v>
      </c>
      <c r="E119" s="59">
        <v>20781</v>
      </c>
      <c r="F119" s="59">
        <v>127931</v>
      </c>
      <c r="G119" s="64">
        <v>5866</v>
      </c>
      <c r="H119" s="59">
        <v>457</v>
      </c>
      <c r="I119" s="59">
        <v>2902</v>
      </c>
      <c r="J119" s="76">
        <f t="shared" si="82"/>
        <v>4679.6965564268667</v>
      </c>
      <c r="K119" s="76">
        <f t="shared" si="82"/>
        <v>4447.2647702407003</v>
      </c>
      <c r="L119" s="76">
        <f t="shared" si="82"/>
        <v>4308.373535492763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998390</v>
      </c>
      <c r="E120" s="59">
        <v>87053</v>
      </c>
      <c r="F120" s="59">
        <v>543956</v>
      </c>
      <c r="G120" s="64">
        <v>978293</v>
      </c>
      <c r="H120" s="59">
        <v>77306</v>
      </c>
      <c r="I120" s="59">
        <v>491643</v>
      </c>
      <c r="J120" s="76">
        <f t="shared" si="82"/>
        <v>2.0542925279031863</v>
      </c>
      <c r="K120" s="76">
        <f t="shared" si="82"/>
        <v>12.60833570486119</v>
      </c>
      <c r="L120" s="76">
        <f t="shared" si="82"/>
        <v>10.640444387492536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342825</v>
      </c>
      <c r="F121" s="59">
        <v>2136599</v>
      </c>
      <c r="G121" s="64"/>
      <c r="H121" s="59">
        <v>256806</v>
      </c>
      <c r="I121" s="59">
        <v>1637209</v>
      </c>
      <c r="J121" s="78" t="s">
        <v>7</v>
      </c>
      <c r="K121" s="76">
        <f>E121/H121*100-100</f>
        <v>33.495712716992585</v>
      </c>
      <c r="L121" s="76">
        <f>F121/I121*100-100</f>
        <v>30.502519837113027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6"/>
      <c r="K122" s="76"/>
      <c r="L122" s="76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83">SUM(E124:E129,E132:E133)</f>
        <v>1273046</v>
      </c>
      <c r="F123" s="59">
        <f t="shared" si="83"/>
        <v>7926540</v>
      </c>
      <c r="G123" s="73"/>
      <c r="H123" s="59">
        <f t="shared" si="83"/>
        <v>1116859</v>
      </c>
      <c r="I123" s="59">
        <f t="shared" si="83"/>
        <v>7124701</v>
      </c>
      <c r="J123" s="78" t="s">
        <v>7</v>
      </c>
      <c r="K123" s="76">
        <f t="shared" ref="K123:K133" si="84">E123/H123*100-100</f>
        <v>13.984486851070727</v>
      </c>
      <c r="L123" s="76">
        <f t="shared" ref="L123:L133" si="85">F123/I123*100-100</f>
        <v>11.254352989690375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231712</v>
      </c>
      <c r="F124" s="59">
        <v>1438113</v>
      </c>
      <c r="G124" s="73"/>
      <c r="H124" s="59">
        <v>152120</v>
      </c>
      <c r="I124" s="59">
        <v>971131</v>
      </c>
      <c r="J124" s="78" t="s">
        <v>7</v>
      </c>
      <c r="K124" s="76">
        <f t="shared" si="84"/>
        <v>52.321851170128838</v>
      </c>
      <c r="L124" s="76">
        <f t="shared" si="85"/>
        <v>48.08640646833436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60225</v>
      </c>
      <c r="F125" s="59">
        <v>375302</v>
      </c>
      <c r="G125" s="73"/>
      <c r="H125" s="59">
        <v>48890</v>
      </c>
      <c r="I125" s="59">
        <v>311461</v>
      </c>
      <c r="J125" s="78" t="s">
        <v>7</v>
      </c>
      <c r="K125" s="76">
        <f t="shared" si="84"/>
        <v>23.184700347719371</v>
      </c>
      <c r="L125" s="76">
        <f t="shared" si="85"/>
        <v>20.497269321038587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69417</v>
      </c>
      <c r="F126" s="59">
        <v>433232</v>
      </c>
      <c r="G126" s="73"/>
      <c r="H126" s="59">
        <v>59691</v>
      </c>
      <c r="I126" s="59">
        <v>380352</v>
      </c>
      <c r="J126" s="78" t="s">
        <v>7</v>
      </c>
      <c r="K126" s="76">
        <f t="shared" si="84"/>
        <v>16.293913655324928</v>
      </c>
      <c r="L126" s="76">
        <f t="shared" si="85"/>
        <v>13.902910987716638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18277</v>
      </c>
      <c r="F127" s="59">
        <v>114006</v>
      </c>
      <c r="G127" s="73"/>
      <c r="H127" s="59">
        <v>27546</v>
      </c>
      <c r="I127" s="59">
        <v>176146</v>
      </c>
      <c r="J127" s="78" t="s">
        <v>7</v>
      </c>
      <c r="K127" s="76">
        <f t="shared" si="84"/>
        <v>-33.649168663326805</v>
      </c>
      <c r="L127" s="76">
        <f t="shared" si="85"/>
        <v>-35.277553847376609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204913</v>
      </c>
      <c r="F128" s="59">
        <v>1278691</v>
      </c>
      <c r="G128" s="73"/>
      <c r="H128" s="59">
        <v>300905</v>
      </c>
      <c r="I128" s="59">
        <v>1917019</v>
      </c>
      <c r="J128" s="78" t="s">
        <v>7</v>
      </c>
      <c r="K128" s="76">
        <f t="shared" si="84"/>
        <v>-31.901098353300867</v>
      </c>
      <c r="L128" s="76">
        <f t="shared" si="85"/>
        <v>-33.297948533634766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86">SUM(E130:E131)</f>
        <v>340044</v>
      </c>
      <c r="F129" s="59">
        <f t="shared" si="86"/>
        <v>2116505</v>
      </c>
      <c r="G129" s="73"/>
      <c r="H129" s="59">
        <f t="shared" si="86"/>
        <v>223957</v>
      </c>
      <c r="I129" s="59">
        <f t="shared" si="86"/>
        <v>1429015</v>
      </c>
      <c r="J129" s="78" t="s">
        <v>7</v>
      </c>
      <c r="K129" s="76">
        <f t="shared" si="84"/>
        <v>51.834503944953724</v>
      </c>
      <c r="L129" s="76">
        <f t="shared" si="85"/>
        <v>48.109362043085611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270934</v>
      </c>
      <c r="F130" s="59">
        <v>1684988</v>
      </c>
      <c r="G130" s="73"/>
      <c r="H130" s="59">
        <v>160824</v>
      </c>
      <c r="I130" s="59">
        <v>1027585</v>
      </c>
      <c r="J130" s="78" t="s">
        <v>7</v>
      </c>
      <c r="K130" s="76">
        <f t="shared" si="84"/>
        <v>68.466149330945626</v>
      </c>
      <c r="L130" s="76">
        <f t="shared" si="85"/>
        <v>63.975534870594629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69110</v>
      </c>
      <c r="F131" s="59">
        <v>431517</v>
      </c>
      <c r="G131" s="73"/>
      <c r="H131" s="59">
        <v>63133</v>
      </c>
      <c r="I131" s="59">
        <v>401430</v>
      </c>
      <c r="J131" s="78" t="s">
        <v>7</v>
      </c>
      <c r="K131" s="76">
        <f t="shared" si="84"/>
        <v>9.4673150333423024</v>
      </c>
      <c r="L131" s="76">
        <f t="shared" si="85"/>
        <v>7.4949555339660634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11838</v>
      </c>
      <c r="F132" s="59">
        <v>73497</v>
      </c>
      <c r="G132" s="73"/>
      <c r="H132" s="59">
        <v>12523</v>
      </c>
      <c r="I132" s="59">
        <v>79728</v>
      </c>
      <c r="J132" s="78" t="s">
        <v>7</v>
      </c>
      <c r="K132" s="76">
        <f t="shared" si="84"/>
        <v>-5.4699353190130182</v>
      </c>
      <c r="L132" s="76">
        <f t="shared" si="85"/>
        <v>-7.8153220951234204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336620</v>
      </c>
      <c r="F133" s="59">
        <v>2097194</v>
      </c>
      <c r="G133" s="73"/>
      <c r="H133" s="59">
        <v>291227</v>
      </c>
      <c r="I133" s="59">
        <v>1859849</v>
      </c>
      <c r="J133" s="78" t="s">
        <v>7</v>
      </c>
      <c r="K133" s="76">
        <f t="shared" si="84"/>
        <v>15.586810288881182</v>
      </c>
      <c r="L133" s="76">
        <f t="shared" si="85"/>
        <v>12.761519886829518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6"/>
      <c r="K134" s="76"/>
      <c r="L134" s="76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87">SUM(E136,E147,E148)</f>
        <v>372769</v>
      </c>
      <c r="F135" s="59">
        <f t="shared" si="87"/>
        <v>2332997</v>
      </c>
      <c r="G135" s="73"/>
      <c r="H135" s="59">
        <f t="shared" ref="H135:I135" si="88">SUM(H136,H147,H148)</f>
        <v>207143</v>
      </c>
      <c r="I135" s="59">
        <f t="shared" si="88"/>
        <v>1317787</v>
      </c>
      <c r="J135" s="78" t="s">
        <v>7</v>
      </c>
      <c r="K135" s="76">
        <f t="shared" ref="K135:K148" si="89">E135/H135*100-100</f>
        <v>79.957324167362657</v>
      </c>
      <c r="L135" s="76">
        <f t="shared" ref="L135:L148" si="90">F135/I135*100-100</f>
        <v>77.039005544902182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91">SUM(E137+E141+E145+E146)</f>
        <v>309229</v>
      </c>
      <c r="F136" s="59">
        <f t="shared" si="91"/>
        <v>1939088</v>
      </c>
      <c r="G136" s="73"/>
      <c r="H136" s="59">
        <f t="shared" ref="H136:I136" si="92">SUM(H137+H141+H145+H146)</f>
        <v>167016</v>
      </c>
      <c r="I136" s="59">
        <f t="shared" si="92"/>
        <v>1061025</v>
      </c>
      <c r="J136" s="78" t="s">
        <v>7</v>
      </c>
      <c r="K136" s="76">
        <f t="shared" si="89"/>
        <v>85.149327010585807</v>
      </c>
      <c r="L136" s="76">
        <f t="shared" si="90"/>
        <v>82.756108480007526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93">SUM(E138:E140)</f>
        <v>46624</v>
      </c>
      <c r="F137" s="59">
        <f t="shared" si="93"/>
        <v>291427</v>
      </c>
      <c r="G137" s="73"/>
      <c r="H137" s="59">
        <f t="shared" ref="H137:I137" si="94">SUM(H138:H140)</f>
        <v>24050</v>
      </c>
      <c r="I137" s="59">
        <f t="shared" si="94"/>
        <v>153012</v>
      </c>
      <c r="J137" s="78" t="s">
        <v>7</v>
      </c>
      <c r="K137" s="76">
        <f t="shared" si="89"/>
        <v>93.86278586278587</v>
      </c>
      <c r="L137" s="76">
        <f t="shared" si="90"/>
        <v>90.460225341803238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15130</v>
      </c>
      <c r="F138" s="59">
        <v>94478</v>
      </c>
      <c r="G138" s="73"/>
      <c r="H138" s="59">
        <v>12035</v>
      </c>
      <c r="I138" s="59">
        <v>76622</v>
      </c>
      <c r="J138" s="78" t="s">
        <v>7</v>
      </c>
      <c r="K138" s="76">
        <f t="shared" si="89"/>
        <v>25.716659742417946</v>
      </c>
      <c r="L138" s="76">
        <f t="shared" si="90"/>
        <v>23.304011902586723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31059</v>
      </c>
      <c r="F139" s="59">
        <v>194228</v>
      </c>
      <c r="G139" s="73"/>
      <c r="H139" s="59">
        <v>11887</v>
      </c>
      <c r="I139" s="59">
        <v>75574</v>
      </c>
      <c r="J139" s="78" t="s">
        <v>7</v>
      </c>
      <c r="K139" s="76">
        <f t="shared" si="89"/>
        <v>161.28543787330699</v>
      </c>
      <c r="L139" s="76">
        <f t="shared" si="90"/>
        <v>157.0037314420303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435</v>
      </c>
      <c r="F140" s="59">
        <v>2721</v>
      </c>
      <c r="G140" s="73"/>
      <c r="H140" s="59">
        <v>128</v>
      </c>
      <c r="I140" s="59">
        <v>816</v>
      </c>
      <c r="J140" s="78" t="s">
        <v>7</v>
      </c>
      <c r="K140" s="76">
        <f t="shared" si="89"/>
        <v>239.84375</v>
      </c>
      <c r="L140" s="76">
        <f t="shared" si="90"/>
        <v>233.45588235294116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95">SUM(E142:E144)</f>
        <v>199234</v>
      </c>
      <c r="F141" s="59">
        <f t="shared" si="95"/>
        <v>1251715</v>
      </c>
      <c r="G141" s="73"/>
      <c r="H141" s="59">
        <f t="shared" si="95"/>
        <v>97764</v>
      </c>
      <c r="I141" s="59">
        <f t="shared" si="95"/>
        <v>620115</v>
      </c>
      <c r="J141" s="78" t="s">
        <v>7</v>
      </c>
      <c r="K141" s="76">
        <f t="shared" si="89"/>
        <v>103.79076142547362</v>
      </c>
      <c r="L141" s="76">
        <f t="shared" si="90"/>
        <v>101.85207582464542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47497</v>
      </c>
      <c r="F142" s="59">
        <v>298281</v>
      </c>
      <c r="G142" s="73"/>
      <c r="H142" s="59">
        <v>25316</v>
      </c>
      <c r="I142" s="59">
        <v>161142</v>
      </c>
      <c r="J142" s="78" t="s">
        <v>7</v>
      </c>
      <c r="K142" s="76">
        <f t="shared" si="89"/>
        <v>87.616527097487761</v>
      </c>
      <c r="L142" s="76">
        <f t="shared" si="90"/>
        <v>85.104442044904516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142069</v>
      </c>
      <c r="F143" s="59">
        <v>892950</v>
      </c>
      <c r="G143" s="73"/>
      <c r="H143" s="59">
        <v>64082</v>
      </c>
      <c r="I143" s="59">
        <v>405600</v>
      </c>
      <c r="J143" s="78" t="s">
        <v>7</v>
      </c>
      <c r="K143" s="76">
        <f t="shared" si="89"/>
        <v>121.69876096251676</v>
      </c>
      <c r="L143" s="76">
        <f t="shared" si="90"/>
        <v>120.15532544378701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9668</v>
      </c>
      <c r="F144" s="59">
        <v>60484</v>
      </c>
      <c r="G144" s="73"/>
      <c r="H144" s="59">
        <v>8366</v>
      </c>
      <c r="I144" s="59">
        <v>53373</v>
      </c>
      <c r="J144" s="78" t="s">
        <v>7</v>
      </c>
      <c r="K144" s="76">
        <f t="shared" si="89"/>
        <v>15.562993067176677</v>
      </c>
      <c r="L144" s="76">
        <f t="shared" si="90"/>
        <v>13.323215858205458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53234</v>
      </c>
      <c r="F145" s="59">
        <v>332939</v>
      </c>
      <c r="G145" s="73"/>
      <c r="H145" s="59">
        <v>35517</v>
      </c>
      <c r="I145" s="59">
        <v>225932</v>
      </c>
      <c r="J145" s="78" t="s">
        <v>7</v>
      </c>
      <c r="K145" s="76">
        <f t="shared" si="89"/>
        <v>49.883154545710511</v>
      </c>
      <c r="L145" s="76">
        <f t="shared" si="90"/>
        <v>47.362480746419266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10137</v>
      </c>
      <c r="F146" s="59">
        <v>63007</v>
      </c>
      <c r="G146" s="73"/>
      <c r="H146" s="59">
        <v>9685</v>
      </c>
      <c r="I146" s="59">
        <v>61966</v>
      </c>
      <c r="J146" s="78" t="s">
        <v>7</v>
      </c>
      <c r="K146" s="76">
        <f t="shared" si="89"/>
        <v>4.6670108415074907</v>
      </c>
      <c r="L146" s="76">
        <f t="shared" si="90"/>
        <v>1.6799535228996518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62623</v>
      </c>
      <c r="F147" s="59">
        <v>388243</v>
      </c>
      <c r="G147" s="73"/>
      <c r="H147" s="59">
        <v>37860</v>
      </c>
      <c r="I147" s="59">
        <v>242350</v>
      </c>
      <c r="J147" s="78" t="s">
        <v>7</v>
      </c>
      <c r="K147" s="76">
        <f t="shared" si="89"/>
        <v>65.406761753829898</v>
      </c>
      <c r="L147" s="76">
        <f t="shared" si="90"/>
        <v>60.19929853517641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917</v>
      </c>
      <c r="F148" s="59">
        <v>5666</v>
      </c>
      <c r="G148" s="73"/>
      <c r="H148" s="59">
        <v>2267</v>
      </c>
      <c r="I148" s="59">
        <v>14412</v>
      </c>
      <c r="J148" s="78" t="s">
        <v>7</v>
      </c>
      <c r="K148" s="76">
        <f t="shared" si="89"/>
        <v>-59.550066166740187</v>
      </c>
      <c r="L148" s="76">
        <f t="shared" si="90"/>
        <v>-60.685539827921176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90" t="s">
        <v>108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</row>
    <row r="153" spans="1:15" x14ac:dyDescent="0.3">
      <c r="A153" s="86"/>
      <c r="B153" s="86"/>
      <c r="C153" s="86"/>
      <c r="D153" s="86"/>
      <c r="E153" s="45"/>
      <c r="F153" s="86"/>
      <c r="G153" s="86"/>
      <c r="H153" s="45"/>
      <c r="I153" s="86"/>
      <c r="J153" s="86"/>
      <c r="K153" s="45"/>
      <c r="L153" s="86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87" t="s">
        <v>63</v>
      </c>
      <c r="D156" s="97" t="s">
        <v>109</v>
      </c>
      <c r="E156" s="98"/>
      <c r="F156" s="99"/>
      <c r="G156" s="97" t="s">
        <v>110</v>
      </c>
      <c r="H156" s="98"/>
      <c r="I156" s="99"/>
      <c r="J156" s="106" t="s">
        <v>111</v>
      </c>
      <c r="K156" s="107"/>
      <c r="L156" s="107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04" t="s">
        <v>112</v>
      </c>
      <c r="K157" s="108"/>
      <c r="L157" s="108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04" t="s">
        <v>69</v>
      </c>
      <c r="F158" s="105"/>
      <c r="G158" s="15" t="s">
        <v>68</v>
      </c>
      <c r="H158" s="104" t="s">
        <v>69</v>
      </c>
      <c r="I158" s="105"/>
      <c r="J158" s="26" t="s">
        <v>68</v>
      </c>
      <c r="K158" s="97" t="s">
        <v>69</v>
      </c>
      <c r="L158" s="98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96">SUM(E161:E165)</f>
        <v>1396313</v>
      </c>
      <c r="F160" s="59">
        <f t="shared" si="96"/>
        <v>8697822</v>
      </c>
      <c r="G160" s="73"/>
      <c r="H160" s="59">
        <f t="shared" si="96"/>
        <v>1485719</v>
      </c>
      <c r="I160" s="59">
        <f t="shared" si="96"/>
        <v>9480954</v>
      </c>
      <c r="J160" s="78" t="s">
        <v>7</v>
      </c>
      <c r="K160" s="76">
        <f t="shared" ref="K160:L165" si="97">E160/H160*100-100</f>
        <v>-6.0176924438605113</v>
      </c>
      <c r="L160" s="76">
        <f t="shared" si="97"/>
        <v>-8.2600548425822922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11371009</v>
      </c>
      <c r="E161" s="74">
        <v>621637</v>
      </c>
      <c r="F161" s="59">
        <v>3865766</v>
      </c>
      <c r="G161" s="59">
        <v>9016006</v>
      </c>
      <c r="H161" s="74">
        <v>675618</v>
      </c>
      <c r="I161" s="59">
        <v>4308302</v>
      </c>
      <c r="J161" s="76">
        <f>D161/G161*100-100</f>
        <v>26.120246592559937</v>
      </c>
      <c r="K161" s="76">
        <f t="shared" si="97"/>
        <v>-7.9898700153045041</v>
      </c>
      <c r="L161" s="76">
        <f t="shared" si="97"/>
        <v>-10.271703329989407</v>
      </c>
      <c r="M161" s="79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7296288</v>
      </c>
      <c r="E162" s="74">
        <v>386375</v>
      </c>
      <c r="F162" s="59">
        <v>2407420</v>
      </c>
      <c r="G162" s="59">
        <v>5731090</v>
      </c>
      <c r="H162" s="74">
        <v>392443</v>
      </c>
      <c r="I162" s="59">
        <v>2510900</v>
      </c>
      <c r="J162" s="76">
        <f>D162/G162*100-100</f>
        <v>27.310651202476308</v>
      </c>
      <c r="K162" s="76">
        <f t="shared" si="97"/>
        <v>-1.5462118065553483</v>
      </c>
      <c r="L162" s="76">
        <f t="shared" si="97"/>
        <v>-4.1212314309610178</v>
      </c>
      <c r="M162" s="79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324392</v>
      </c>
      <c r="F163" s="59">
        <v>2026252</v>
      </c>
      <c r="G163" s="59"/>
      <c r="H163" s="59">
        <v>374804</v>
      </c>
      <c r="I163" s="59">
        <v>2388655</v>
      </c>
      <c r="J163" s="76"/>
      <c r="K163" s="76">
        <f t="shared" si="97"/>
        <v>-13.45022998687314</v>
      </c>
      <c r="L163" s="76">
        <f t="shared" si="97"/>
        <v>-15.171843568870344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63883</v>
      </c>
      <c r="F164" s="59">
        <v>398220</v>
      </c>
      <c r="G164" s="59"/>
      <c r="H164" s="59">
        <v>42818</v>
      </c>
      <c r="I164" s="59">
        <v>272867</v>
      </c>
      <c r="J164" s="76"/>
      <c r="K164" s="76">
        <f t="shared" si="97"/>
        <v>49.196599560932327</v>
      </c>
      <c r="L164" s="76">
        <f t="shared" si="97"/>
        <v>45.93923046759042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26</v>
      </c>
      <c r="F165" s="59">
        <v>164</v>
      </c>
      <c r="G165" s="59"/>
      <c r="H165" s="59">
        <v>36</v>
      </c>
      <c r="I165" s="59">
        <v>230</v>
      </c>
      <c r="J165" s="76"/>
      <c r="K165" s="76">
        <f t="shared" si="97"/>
        <v>-27.777777777777786</v>
      </c>
      <c r="L165" s="76">
        <f t="shared" si="97"/>
        <v>-28.695652173913047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6"/>
      <c r="K166" s="76"/>
      <c r="L166" s="76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98">SUM(E168:E172)</f>
        <v>504775</v>
      </c>
      <c r="F167" s="59">
        <f t="shared" si="98"/>
        <v>3149933</v>
      </c>
      <c r="G167" s="73"/>
      <c r="H167" s="59">
        <f t="shared" si="98"/>
        <v>337281</v>
      </c>
      <c r="I167" s="59">
        <f t="shared" si="98"/>
        <v>2148396</v>
      </c>
      <c r="J167" s="78" t="s">
        <v>7</v>
      </c>
      <c r="K167" s="76">
        <f t="shared" ref="K167:L172" si="99">E167/H167*100-100</f>
        <v>49.660075723210042</v>
      </c>
      <c r="L167" s="76">
        <f t="shared" si="99"/>
        <v>46.617895397310349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709020</v>
      </c>
      <c r="E168" s="59">
        <v>189680</v>
      </c>
      <c r="F168" s="59">
        <v>1187076</v>
      </c>
      <c r="G168" s="59">
        <v>409306</v>
      </c>
      <c r="H168" s="59">
        <v>106092</v>
      </c>
      <c r="I168" s="59">
        <v>673847</v>
      </c>
      <c r="J168" s="76">
        <f>D168/G168*100-100</f>
        <v>73.224922185357656</v>
      </c>
      <c r="K168" s="76">
        <f t="shared" si="99"/>
        <v>78.788221543565953</v>
      </c>
      <c r="L168" s="76">
        <f t="shared" si="99"/>
        <v>76.164025364808339</v>
      </c>
      <c r="M168" s="79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381928</v>
      </c>
      <c r="E169" s="59">
        <v>80760</v>
      </c>
      <c r="F169" s="59">
        <v>502530</v>
      </c>
      <c r="G169" s="59">
        <v>254951</v>
      </c>
      <c r="H169" s="59">
        <v>59534</v>
      </c>
      <c r="I169" s="59">
        <v>378652</v>
      </c>
      <c r="J169" s="76">
        <f>D169/G169*100-100</f>
        <v>49.804472231919078</v>
      </c>
      <c r="K169" s="76">
        <f t="shared" si="99"/>
        <v>35.653576107770363</v>
      </c>
      <c r="L169" s="76">
        <f t="shared" si="99"/>
        <v>32.715527714101597</v>
      </c>
      <c r="M169" s="79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351884</v>
      </c>
      <c r="E170" s="59">
        <v>90931</v>
      </c>
      <c r="F170" s="59">
        <v>566551</v>
      </c>
      <c r="G170" s="59">
        <v>224197</v>
      </c>
      <c r="H170" s="59">
        <v>71412</v>
      </c>
      <c r="I170" s="59">
        <v>456277</v>
      </c>
      <c r="J170" s="76">
        <f>D170/G170*100-100</f>
        <v>56.953036838137876</v>
      </c>
      <c r="K170" s="76">
        <f t="shared" si="99"/>
        <v>27.332941242368221</v>
      </c>
      <c r="L170" s="76">
        <f t="shared" si="99"/>
        <v>24.168213607085164</v>
      </c>
      <c r="M170" s="79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551621</v>
      </c>
      <c r="E171" s="59">
        <v>37301</v>
      </c>
      <c r="F171" s="59">
        <v>233583</v>
      </c>
      <c r="G171" s="59">
        <v>341522</v>
      </c>
      <c r="H171" s="59">
        <v>23433</v>
      </c>
      <c r="I171" s="59">
        <v>149419</v>
      </c>
      <c r="J171" s="76">
        <f>D171/G171*100-100</f>
        <v>61.518438050842974</v>
      </c>
      <c r="K171" s="76">
        <f t="shared" si="99"/>
        <v>59.181496180599993</v>
      </c>
      <c r="L171" s="76">
        <f t="shared" si="99"/>
        <v>56.327508549782834</v>
      </c>
      <c r="M171" s="79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106103</v>
      </c>
      <c r="F172" s="59">
        <v>660193</v>
      </c>
      <c r="G172" s="73"/>
      <c r="H172" s="59">
        <v>76810</v>
      </c>
      <c r="I172" s="59">
        <v>490201</v>
      </c>
      <c r="J172" s="78" t="s">
        <v>7</v>
      </c>
      <c r="K172" s="76">
        <f t="shared" si="99"/>
        <v>38.136961333159746</v>
      </c>
      <c r="L172" s="76">
        <f t="shared" si="99"/>
        <v>34.678019832680889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6"/>
      <c r="K173" s="76"/>
      <c r="L173" s="76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100">SUM(E175:E179)</f>
        <v>1164942</v>
      </c>
      <c r="F174" s="59">
        <f t="shared" si="100"/>
        <v>7256669</v>
      </c>
      <c r="G174" s="73"/>
      <c r="H174" s="59">
        <f t="shared" si="100"/>
        <v>973476</v>
      </c>
      <c r="I174" s="59">
        <f t="shared" si="100"/>
        <v>6196733</v>
      </c>
      <c r="J174" s="78" t="s">
        <v>7</v>
      </c>
      <c r="K174" s="76">
        <f t="shared" ref="K174:L179" si="101">E174/H174*100-100</f>
        <v>19.668281498465291</v>
      </c>
      <c r="L174" s="76">
        <f t="shared" si="101"/>
        <v>17.104755037856251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1298820</v>
      </c>
      <c r="E175" s="59">
        <v>74029</v>
      </c>
      <c r="F175" s="59">
        <v>457938</v>
      </c>
      <c r="G175" s="59">
        <v>1519628</v>
      </c>
      <c r="H175" s="59">
        <v>80554</v>
      </c>
      <c r="I175" s="59">
        <v>513659</v>
      </c>
      <c r="J175" s="76">
        <f>D175/G175*100-100</f>
        <v>-14.530398229040259</v>
      </c>
      <c r="K175" s="76">
        <f t="shared" si="101"/>
        <v>-8.1001564168135616</v>
      </c>
      <c r="L175" s="76">
        <f t="shared" si="101"/>
        <v>-10.847858209434662</v>
      </c>
      <c r="M175" s="79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32561</v>
      </c>
      <c r="E176" s="59">
        <v>24443</v>
      </c>
      <c r="F176" s="59">
        <v>152310</v>
      </c>
      <c r="G176" s="59">
        <v>22919</v>
      </c>
      <c r="H176" s="59">
        <v>20618</v>
      </c>
      <c r="I176" s="59">
        <v>130679</v>
      </c>
      <c r="J176" s="76">
        <f>D176/G176*100-100</f>
        <v>42.069898337623812</v>
      </c>
      <c r="K176" s="76">
        <f t="shared" si="101"/>
        <v>18.551750897274232</v>
      </c>
      <c r="L176" s="76">
        <f t="shared" si="101"/>
        <v>16.552774355481745</v>
      </c>
      <c r="M176" s="79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1615205</v>
      </c>
      <c r="E177" s="59">
        <v>326907</v>
      </c>
      <c r="F177" s="59">
        <v>2037055</v>
      </c>
      <c r="G177" s="59">
        <v>1313889</v>
      </c>
      <c r="H177" s="59">
        <v>256721</v>
      </c>
      <c r="I177" s="59">
        <v>1635644</v>
      </c>
      <c r="J177" s="76">
        <f>D177/G177*100-100</f>
        <v>22.933139709671053</v>
      </c>
      <c r="K177" s="76">
        <f t="shared" si="101"/>
        <v>27.339407372205613</v>
      </c>
      <c r="L177" s="76">
        <f t="shared" si="101"/>
        <v>24.541465013169116</v>
      </c>
      <c r="M177" s="79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19350</v>
      </c>
      <c r="E178" s="59">
        <v>158930</v>
      </c>
      <c r="F178" s="59">
        <v>990669</v>
      </c>
      <c r="G178" s="59">
        <v>17632</v>
      </c>
      <c r="H178" s="59">
        <v>130480</v>
      </c>
      <c r="I178" s="59">
        <v>831022</v>
      </c>
      <c r="J178" s="76">
        <f>D178/G178*100-100</f>
        <v>9.7436479128856632</v>
      </c>
      <c r="K178" s="76">
        <f t="shared" si="101"/>
        <v>21.804107909258136</v>
      </c>
      <c r="L178" s="76">
        <f t="shared" si="101"/>
        <v>19.210923417189932</v>
      </c>
      <c r="M178" s="79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580633</v>
      </c>
      <c r="F179" s="59">
        <v>3618697</v>
      </c>
      <c r="G179" s="73"/>
      <c r="H179" s="59">
        <v>485103</v>
      </c>
      <c r="I179" s="59">
        <v>3085729</v>
      </c>
      <c r="J179" s="78" t="s">
        <v>7</v>
      </c>
      <c r="K179" s="76">
        <f t="shared" si="101"/>
        <v>19.692725050143991</v>
      </c>
      <c r="L179" s="76">
        <f t="shared" si="101"/>
        <v>17.272028749122171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6"/>
      <c r="K180" s="76"/>
      <c r="L180" s="76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102">SUM(E182:E186)</f>
        <v>649690</v>
      </c>
      <c r="F181" s="59">
        <f t="shared" si="102"/>
        <v>4042909</v>
      </c>
      <c r="G181" s="73"/>
      <c r="H181" s="59">
        <f t="shared" si="102"/>
        <v>530273</v>
      </c>
      <c r="I181" s="59">
        <f t="shared" si="102"/>
        <v>3377707</v>
      </c>
      <c r="J181" s="78" t="s">
        <v>7</v>
      </c>
      <c r="K181" s="76">
        <f t="shared" ref="K181:L186" si="103">E181/H181*100-100</f>
        <v>22.519909556021148</v>
      </c>
      <c r="L181" s="76">
        <f t="shared" si="103"/>
        <v>19.693892927953783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1000</v>
      </c>
      <c r="E182" s="59">
        <v>1108</v>
      </c>
      <c r="F182" s="59">
        <v>6931</v>
      </c>
      <c r="G182" s="59">
        <v>275</v>
      </c>
      <c r="H182" s="59">
        <v>1818</v>
      </c>
      <c r="I182" s="59">
        <v>11627</v>
      </c>
      <c r="J182" s="76">
        <f>D182/G182*100-100</f>
        <v>263.63636363636363</v>
      </c>
      <c r="K182" s="76">
        <f t="shared" si="103"/>
        <v>-39.053905390539057</v>
      </c>
      <c r="L182" s="76">
        <f t="shared" si="103"/>
        <v>-40.388750322525155</v>
      </c>
      <c r="M182" s="79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4154860</v>
      </c>
      <c r="E183" s="59">
        <v>254280</v>
      </c>
      <c r="F183" s="59">
        <v>1578205</v>
      </c>
      <c r="G183" s="59">
        <v>3319157</v>
      </c>
      <c r="H183" s="59">
        <v>202889</v>
      </c>
      <c r="I183" s="59">
        <v>1293361</v>
      </c>
      <c r="J183" s="76">
        <f>D183/G183*100-100</f>
        <v>25.178170240214598</v>
      </c>
      <c r="K183" s="76">
        <f t="shared" si="103"/>
        <v>25.329613729674833</v>
      </c>
      <c r="L183" s="76">
        <f t="shared" si="103"/>
        <v>22.023549496234992</v>
      </c>
      <c r="M183" s="79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2527522</v>
      </c>
      <c r="E184" s="59">
        <v>256070</v>
      </c>
      <c r="F184" s="59">
        <v>1597257</v>
      </c>
      <c r="G184" s="59">
        <v>1958161</v>
      </c>
      <c r="H184" s="59">
        <v>197181</v>
      </c>
      <c r="I184" s="59">
        <v>1256226</v>
      </c>
      <c r="J184" s="76">
        <f>D184/G184*100-100</f>
        <v>29.076311906937178</v>
      </c>
      <c r="K184" s="76">
        <f t="shared" si="103"/>
        <v>29.865453568041545</v>
      </c>
      <c r="L184" s="76">
        <f t="shared" si="103"/>
        <v>27.147264902971273</v>
      </c>
      <c r="M184" s="79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22036</v>
      </c>
      <c r="F185" s="59">
        <v>137426</v>
      </c>
      <c r="G185" s="73"/>
      <c r="H185" s="59">
        <v>18612</v>
      </c>
      <c r="I185" s="59">
        <v>118392</v>
      </c>
      <c r="J185" s="78" t="s">
        <v>7</v>
      </c>
      <c r="K185" s="76">
        <f t="shared" si="103"/>
        <v>18.396733290350326</v>
      </c>
      <c r="L185" s="76">
        <f t="shared" si="103"/>
        <v>16.077099804040813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116196</v>
      </c>
      <c r="F186" s="59">
        <v>723090</v>
      </c>
      <c r="G186" s="73"/>
      <c r="H186" s="59">
        <v>109773</v>
      </c>
      <c r="I186" s="59">
        <v>698101</v>
      </c>
      <c r="J186" s="78" t="s">
        <v>7</v>
      </c>
      <c r="K186" s="76">
        <f t="shared" si="103"/>
        <v>5.8511655871662498</v>
      </c>
      <c r="L186" s="76">
        <f t="shared" si="103"/>
        <v>3.5795679994728573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6"/>
      <c r="K187" s="76"/>
      <c r="L187" s="76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104">SUM(E189:E193)</f>
        <v>164473</v>
      </c>
      <c r="F188" s="59">
        <f t="shared" si="104"/>
        <v>1022867</v>
      </c>
      <c r="G188" s="73"/>
      <c r="H188" s="59">
        <f t="shared" si="104"/>
        <v>109335</v>
      </c>
      <c r="I188" s="59">
        <f t="shared" si="104"/>
        <v>696584</v>
      </c>
      <c r="J188" s="80" t="s">
        <v>7</v>
      </c>
      <c r="K188" s="76">
        <f t="shared" ref="K188:L193" si="105">E188/H188*100-100</f>
        <v>50.430328805963313</v>
      </c>
      <c r="L188" s="76">
        <f t="shared" si="105"/>
        <v>46.840438482652502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207129</v>
      </c>
      <c r="E189" s="59">
        <v>32304</v>
      </c>
      <c r="F189" s="59">
        <v>200943</v>
      </c>
      <c r="G189" s="59">
        <v>85476</v>
      </c>
      <c r="H189" s="59">
        <v>22326</v>
      </c>
      <c r="I189" s="59">
        <v>142371</v>
      </c>
      <c r="J189" s="76">
        <f>D189/G189*100-100</f>
        <v>142.32416116804717</v>
      </c>
      <c r="K189" s="76">
        <f t="shared" si="105"/>
        <v>44.692287019618391</v>
      </c>
      <c r="L189" s="76">
        <f t="shared" si="105"/>
        <v>41.140400783867506</v>
      </c>
      <c r="M189" s="79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5951663</v>
      </c>
      <c r="E190" s="59">
        <v>51308</v>
      </c>
      <c r="F190" s="59">
        <v>318164</v>
      </c>
      <c r="G190" s="59">
        <v>2214338</v>
      </c>
      <c r="H190" s="59">
        <v>13925</v>
      </c>
      <c r="I190" s="59">
        <v>88538</v>
      </c>
      <c r="J190" s="76">
        <f>D190/G190*100-100</f>
        <v>168.77843400600995</v>
      </c>
      <c r="K190" s="76">
        <f t="shared" si="105"/>
        <v>268.45960502692998</v>
      </c>
      <c r="L190" s="76">
        <f t="shared" si="105"/>
        <v>259.35304614967583</v>
      </c>
      <c r="M190" s="79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14928</v>
      </c>
      <c r="F191" s="59">
        <v>92955</v>
      </c>
      <c r="G191" s="73"/>
      <c r="H191" s="59">
        <v>16440</v>
      </c>
      <c r="I191" s="59">
        <v>104656</v>
      </c>
      <c r="J191" s="81" t="s">
        <v>7</v>
      </c>
      <c r="K191" s="76">
        <f t="shared" si="105"/>
        <v>-9.1970802919708063</v>
      </c>
      <c r="L191" s="76">
        <f t="shared" si="105"/>
        <v>-11.18043877083015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58271</v>
      </c>
      <c r="E192" s="59">
        <v>7675</v>
      </c>
      <c r="F192" s="59">
        <v>47990</v>
      </c>
      <c r="G192" s="59">
        <v>43171</v>
      </c>
      <c r="H192" s="59">
        <v>4139</v>
      </c>
      <c r="I192" s="59">
        <v>26444</v>
      </c>
      <c r="J192" s="76">
        <f>D192/G192*100-100</f>
        <v>34.97718375761508</v>
      </c>
      <c r="K192" s="76">
        <f t="shared" si="105"/>
        <v>85.431263590239183</v>
      </c>
      <c r="L192" s="76">
        <f t="shared" si="105"/>
        <v>81.477839963696852</v>
      </c>
      <c r="M192" s="79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401605</v>
      </c>
      <c r="E193" s="59">
        <v>58258</v>
      </c>
      <c r="F193" s="59">
        <v>362815</v>
      </c>
      <c r="G193" s="59">
        <v>370957</v>
      </c>
      <c r="H193" s="59">
        <v>52505</v>
      </c>
      <c r="I193" s="59">
        <v>334575</v>
      </c>
      <c r="J193" s="76">
        <f>D193/G193*100-100</f>
        <v>8.2618740177432954</v>
      </c>
      <c r="K193" s="76">
        <f t="shared" si="105"/>
        <v>10.957051709361011</v>
      </c>
      <c r="L193" s="76">
        <f t="shared" si="105"/>
        <v>8.4405589180303338</v>
      </c>
      <c r="M193" s="79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6"/>
      <c r="K194" s="76"/>
      <c r="L194" s="76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06">E109-E111-E123-E135-E160-E167-E174-E181-E188</f>
        <v>547958</v>
      </c>
      <c r="F195" s="59">
        <f t="shared" si="106"/>
        <v>3420251</v>
      </c>
      <c r="G195" s="73"/>
      <c r="H195" s="59">
        <f t="shared" si="106"/>
        <v>496966</v>
      </c>
      <c r="I195" s="59">
        <f t="shared" si="106"/>
        <v>3167225</v>
      </c>
      <c r="J195" s="78" t="s">
        <v>7</v>
      </c>
      <c r="K195" s="76">
        <f>E195/H195*100-100</f>
        <v>10.260661695166263</v>
      </c>
      <c r="L195" s="76">
        <f>F195/I195*100-100</f>
        <v>7.9888861700700033</v>
      </c>
      <c r="M195" s="55"/>
      <c r="N195" s="56"/>
      <c r="O195" s="56"/>
    </row>
    <row r="196" spans="1:20" ht="21" x14ac:dyDescent="0.35">
      <c r="A196" s="8"/>
      <c r="B196" s="9"/>
      <c r="C196" s="9"/>
      <c r="D196" s="82"/>
      <c r="E196" s="83"/>
      <c r="F196" s="82"/>
      <c r="G196" s="82"/>
      <c r="H196" s="83"/>
      <c r="I196" s="82"/>
      <c r="J196" s="82"/>
      <c r="K196" s="83"/>
      <c r="L196" s="82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5"/>
      <c r="F202" s="85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A1:R1"/>
    <mergeCell ref="D4:F4"/>
    <mergeCell ref="G4:I4"/>
    <mergeCell ref="J4:L4"/>
    <mergeCell ref="M5:O5"/>
    <mergeCell ref="P5:R5"/>
    <mergeCell ref="M4:R4"/>
  </mergeCells>
  <phoneticPr fontId="0" type="noConversion"/>
  <printOptions horizontalCentered="1"/>
  <pageMargins left="0.11811023622047245" right="0.11811023622047245" top="0.74803149606299213" bottom="0.74803149606299213" header="0" footer="0"/>
  <pageSetup scale="45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38" zoomScale="90" zoomScaleNormal="90" workbookViewId="0">
      <selection activeCell="H48" sqref="H48"/>
    </sheetView>
  </sheetViews>
  <sheetFormatPr defaultRowHeight="12.75" x14ac:dyDescent="0.2"/>
  <cols>
    <col min="1" max="1" width="37.85546875" customWidth="1"/>
    <col min="3" max="4" width="12.7109375" customWidth="1"/>
    <col min="5" max="5" width="13.7109375" customWidth="1"/>
    <col min="6" max="6" width="14.7109375" customWidth="1"/>
    <col min="7" max="7" width="12.7109375" customWidth="1"/>
    <col min="8" max="8" width="14.42578125" bestFit="1" customWidth="1"/>
    <col min="9" max="9" width="15.5703125" customWidth="1"/>
    <col min="10" max="10" width="12.7109375" customWidth="1"/>
    <col min="11" max="11" width="15.140625" bestFit="1" customWidth="1"/>
  </cols>
  <sheetData/>
  <pageMargins left="0.2" right="0.2" top="0.25" bottom="0.25" header="0" footer="0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2021-05-18T07:22:59Z</cp:lastPrinted>
  <dcterms:created xsi:type="dcterms:W3CDTF">2007-02-04T05:47:52Z</dcterms:created>
  <dcterms:modified xsi:type="dcterms:W3CDTF">2021-05-18T07:23:04Z</dcterms:modified>
</cp:coreProperties>
</file>