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March, 2022\"/>
    </mc:Choice>
  </mc:AlternateContent>
  <xr:revisionPtr revIDLastSave="0" documentId="13_ncr:1_{68B64FDD-3608-4D6A-93AE-888853C9D7E8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Sheet1!$A$1:$R$202</definedName>
  </definedNames>
  <calcPr calcId="179021"/>
  <fileRecoveryPr autoRecover="0"/>
</workbook>
</file>

<file path=xl/calcChain.xml><?xml version="1.0" encoding="utf-8"?>
<calcChain xmlns="http://schemas.openxmlformats.org/spreadsheetml/2006/main">
  <c r="F183" i="1" l="1"/>
  <c r="E183" i="1"/>
  <c r="F178" i="1"/>
  <c r="E178" i="1"/>
  <c r="F171" i="1"/>
  <c r="E171" i="1"/>
  <c r="D171" i="1"/>
  <c r="F167" i="1"/>
  <c r="E167" i="1"/>
  <c r="F152" i="1"/>
  <c r="F150" i="1" s="1"/>
  <c r="F199" i="1" s="1"/>
  <c r="E152" i="1"/>
  <c r="F144" i="1"/>
  <c r="E144" i="1"/>
  <c r="F129" i="1"/>
  <c r="E129" i="1"/>
  <c r="F114" i="1"/>
  <c r="F113" i="1" s="1"/>
  <c r="E114" i="1"/>
  <c r="E113" i="1" s="1"/>
  <c r="D114" i="1"/>
  <c r="E150" i="1" l="1"/>
  <c r="E199" i="1" s="1"/>
  <c r="N91" i="1"/>
  <c r="M91" i="1"/>
  <c r="Q30" i="1"/>
  <c r="P30" i="1"/>
  <c r="L80" i="1"/>
  <c r="K80" i="1"/>
  <c r="I80" i="1"/>
  <c r="H80" i="1"/>
  <c r="E80" i="1"/>
  <c r="E75" i="1"/>
  <c r="I75" i="1"/>
  <c r="H75" i="1"/>
  <c r="L68" i="1"/>
  <c r="K68" i="1"/>
  <c r="J68" i="1"/>
  <c r="I68" i="1"/>
  <c r="H68" i="1"/>
  <c r="G68" i="1"/>
  <c r="E68" i="1"/>
  <c r="D68" i="1"/>
  <c r="E64" i="1"/>
  <c r="I64" i="1"/>
  <c r="H64" i="1"/>
  <c r="L49" i="1"/>
  <c r="K49" i="1"/>
  <c r="E49" i="1"/>
  <c r="I49" i="1"/>
  <c r="H49" i="1"/>
  <c r="L41" i="1"/>
  <c r="K41" i="1"/>
  <c r="I41" i="1"/>
  <c r="H41" i="1"/>
  <c r="E41" i="1"/>
  <c r="L26" i="1"/>
  <c r="K26" i="1"/>
  <c r="I26" i="1"/>
  <c r="H26" i="1"/>
  <c r="E26" i="1"/>
  <c r="L11" i="1"/>
  <c r="K11" i="1"/>
  <c r="J11" i="1"/>
  <c r="I11" i="1"/>
  <c r="H11" i="1"/>
  <c r="H10" i="1" s="1"/>
  <c r="G11" i="1"/>
  <c r="E11" i="1"/>
  <c r="E10" i="1" s="1"/>
  <c r="D11" i="1"/>
  <c r="I10" i="1"/>
  <c r="I47" i="1" l="1"/>
  <c r="I96" i="1" s="1"/>
  <c r="H47" i="1"/>
  <c r="H96" i="1" s="1"/>
  <c r="E47" i="1"/>
  <c r="E96" i="1" s="1"/>
  <c r="F94" i="1"/>
  <c r="F93" i="1"/>
  <c r="F92" i="1"/>
  <c r="F91" i="1"/>
  <c r="O91" i="1" s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R30" i="1" s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8" i="1"/>
  <c r="F64" i="1" l="1"/>
  <c r="F75" i="1"/>
  <c r="I183" i="1"/>
  <c r="H183" i="1"/>
  <c r="I178" i="1"/>
  <c r="H178" i="1"/>
  <c r="I171" i="1"/>
  <c r="H171" i="1"/>
  <c r="G171" i="1"/>
  <c r="I167" i="1"/>
  <c r="H167" i="1"/>
  <c r="I152" i="1"/>
  <c r="I150" i="1" s="1"/>
  <c r="H152" i="1"/>
  <c r="I144" i="1"/>
  <c r="H144" i="1"/>
  <c r="I129" i="1"/>
  <c r="H129" i="1"/>
  <c r="I114" i="1"/>
  <c r="I113" i="1" s="1"/>
  <c r="H114" i="1"/>
  <c r="H113" i="1" s="1"/>
  <c r="G114" i="1"/>
  <c r="L75" i="1"/>
  <c r="K75" i="1"/>
  <c r="L64" i="1"/>
  <c r="K64" i="1"/>
  <c r="K47" i="1" s="1"/>
  <c r="L10" i="1"/>
  <c r="K10" i="1"/>
  <c r="I199" i="1" l="1"/>
  <c r="L47" i="1"/>
  <c r="H150" i="1"/>
  <c r="H199" i="1" s="1"/>
  <c r="L96" i="1"/>
  <c r="K96" i="1"/>
  <c r="Q70" i="1"/>
  <c r="P70" i="1"/>
  <c r="R70" i="1" l="1"/>
  <c r="P36" i="1" l="1"/>
  <c r="M36" i="1"/>
  <c r="J139" i="1"/>
  <c r="O27" i="1" l="1"/>
  <c r="N27" i="1"/>
  <c r="M27" i="1"/>
  <c r="R91" i="1"/>
  <c r="Q91" i="1"/>
  <c r="P91" i="1"/>
  <c r="F11" i="1" l="1"/>
  <c r="F80" i="1" l="1"/>
  <c r="F68" i="1"/>
  <c r="F49" i="1"/>
  <c r="F41" i="1"/>
  <c r="F26" i="1"/>
  <c r="F10" i="1"/>
  <c r="F47" i="1" l="1"/>
  <c r="F96" i="1" s="1"/>
  <c r="Q36" i="1" l="1"/>
  <c r="L148" i="1" l="1"/>
  <c r="K148" i="1"/>
  <c r="J148" i="1"/>
  <c r="N70" i="1" l="1"/>
  <c r="M70" i="1"/>
  <c r="O70" i="1" l="1"/>
  <c r="R89" i="1" l="1"/>
  <c r="Q89" i="1"/>
  <c r="J197" i="1" l="1"/>
  <c r="J196" i="1"/>
  <c r="J194" i="1"/>
  <c r="J193" i="1"/>
  <c r="J191" i="1"/>
  <c r="L197" i="1"/>
  <c r="K197" i="1"/>
  <c r="L196" i="1"/>
  <c r="K196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K199" i="1" l="1"/>
  <c r="L199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6" i="1" l="1"/>
  <c r="K186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Q82" i="1" l="1"/>
  <c r="O8" i="1"/>
  <c r="O43" i="1" l="1"/>
  <c r="L111" i="1" l="1"/>
  <c r="R96" i="1" l="1"/>
  <c r="Q96" i="1"/>
  <c r="J168" i="1" l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7" i="1"/>
  <c r="Q31" i="1"/>
  <c r="Q32" i="1"/>
  <c r="Q33" i="1"/>
  <c r="Q34" i="1"/>
  <c r="Q35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1" i="1" l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1" i="1"/>
  <c r="K121" i="1"/>
  <c r="L121" i="1"/>
  <c r="J123" i="1"/>
  <c r="K123" i="1"/>
  <c r="L123" i="1"/>
  <c r="J124" i="1"/>
  <c r="K124" i="1"/>
  <c r="L124" i="1"/>
  <c r="J126" i="1"/>
  <c r="K126" i="1"/>
  <c r="L126" i="1"/>
  <c r="K127" i="1"/>
  <c r="L127" i="1"/>
  <c r="J130" i="1"/>
  <c r="K130" i="1"/>
  <c r="L130" i="1"/>
  <c r="J131" i="1"/>
  <c r="K131" i="1"/>
  <c r="L131" i="1"/>
  <c r="J132" i="1"/>
  <c r="K132" i="1"/>
  <c r="L132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K139" i="1"/>
  <c r="L139" i="1"/>
  <c r="J140" i="1"/>
  <c r="K140" i="1"/>
  <c r="L140" i="1"/>
  <c r="K141" i="1"/>
  <c r="L141" i="1"/>
  <c r="K142" i="1"/>
  <c r="L142" i="1"/>
  <c r="J145" i="1"/>
  <c r="K145" i="1"/>
  <c r="L145" i="1"/>
  <c r="J146" i="1"/>
  <c r="K146" i="1"/>
  <c r="L146" i="1"/>
  <c r="J147" i="1"/>
  <c r="K147" i="1"/>
  <c r="L147" i="1"/>
  <c r="J151" i="1"/>
  <c r="K151" i="1"/>
  <c r="L151" i="1"/>
  <c r="J153" i="1"/>
  <c r="K153" i="1"/>
  <c r="L153" i="1"/>
  <c r="J154" i="1"/>
  <c r="K154" i="1"/>
  <c r="L154" i="1"/>
  <c r="K155" i="1"/>
  <c r="L155" i="1"/>
  <c r="J156" i="1"/>
  <c r="K156" i="1"/>
  <c r="L156" i="1"/>
  <c r="L152" i="1" l="1"/>
  <c r="K152" i="1"/>
  <c r="L144" i="1"/>
  <c r="K144" i="1"/>
  <c r="L129" i="1"/>
  <c r="K129" i="1"/>
  <c r="L114" i="1"/>
  <c r="J114" i="1"/>
  <c r="L150" i="1" l="1"/>
  <c r="K114" i="1"/>
  <c r="K150" i="1"/>
  <c r="K113" i="1" l="1"/>
  <c r="L113" i="1"/>
  <c r="K183" i="1" l="1"/>
  <c r="K178" i="1"/>
  <c r="L167" i="1"/>
  <c r="K171" i="1"/>
  <c r="K167" i="1"/>
  <c r="L180" i="1"/>
  <c r="L177" i="1"/>
  <c r="K175" i="1"/>
  <c r="K174" i="1"/>
  <c r="L173" i="1"/>
  <c r="J173" i="1"/>
  <c r="K172" i="1"/>
  <c r="J171" i="1"/>
  <c r="L168" i="1"/>
  <c r="J184" i="1"/>
  <c r="J180" i="1"/>
  <c r="J177" i="1"/>
  <c r="L171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1" i="1"/>
  <c r="K176" i="1"/>
  <c r="K170" i="1"/>
  <c r="R53" i="1"/>
  <c r="R51" i="1"/>
  <c r="O79" i="1"/>
  <c r="Q8" i="1"/>
  <c r="L185" i="1"/>
  <c r="J181" i="1"/>
  <c r="J172" i="1"/>
  <c r="N75" i="1"/>
  <c r="P68" i="1"/>
  <c r="K182" i="1"/>
  <c r="L184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3" i="1"/>
  <c r="L182" i="1"/>
  <c r="K177" i="1"/>
  <c r="L176" i="1"/>
  <c r="L174" i="1"/>
  <c r="L169" i="1"/>
  <c r="K168" i="1"/>
  <c r="L181" i="1"/>
  <c r="L175" i="1"/>
  <c r="J174" i="1"/>
  <c r="L170" i="1"/>
  <c r="K185" i="1"/>
  <c r="L172" i="1"/>
  <c r="J169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3" i="1"/>
  <c r="K180" i="1"/>
  <c r="K184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69" i="1"/>
  <c r="L178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<sst xmlns="http://schemas.openxmlformats.org/spreadsheetml/2006/main" count="498" uniqueCount="130">
  <si>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</si>
  <si>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</si>
  <si>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</si>
  <si>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</si>
  <si>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</si>
  <si>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</si>
  <si>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</si>
  <si>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</si>
  <si>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</si>
  <si>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</si>
  <si>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</si>
  <si>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</si>
  <si>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</si>
  <si>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</si>
  <si>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</si>
  <si>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</si>
  <si>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</si>
  <si>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</si>
  <si>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</si>
  <si>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</si>
  <si>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</si>
  <si>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</si>
  <si>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</si>
  <si>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</si>
  <si>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</si>
  <si>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</si>
  <si>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</si>
  <si>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</si>
  <si>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</si>
  <si>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</si>
  <si>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</si>
  <si>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</si>
  <si>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</si>
  <si>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</si>
  <si>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</si>
  <si>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</si>
  <si>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</si>
  <si>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</si>
  <si>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</si>
  <si>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</si>
  <si>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</si>
  <si>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</si>
  <si>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</si>
  <si>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</si>
  <si>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</si>
  <si>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</si>
  <si>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</si>
  <si>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</si>
  <si>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</si>
  <si>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</si>
  <si>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</si>
  <si>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</si>
  <si>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</si>
  <si>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</si>
  <si>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</si>
  <si>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</si>
  <si>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</si>
  <si>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</si>
  <si>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</si>
  <si>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</si>
  <si>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</si>
  <si>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</si>
  <si>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</si>
  <si>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</si>
  <si>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</si>
  <si>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</si>
  <si>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</si>
  <si>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</si>
  <si>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</si>
  <si>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</si>
  <si>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</si>
  <si>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</si>
  <si>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</si>
  <si>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</si>
  <si>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</si>
  <si>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</si>
  <si>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</si>
  <si>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</si>
  <si>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</si>
  <si>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</si>
  <si>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</si>
  <si>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</si>
  <si>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</si>
  <si>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</si>
  <si>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</si>
  <si>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</si>
  <si>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</si>
  <si>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</si>
  <si>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</si>
  <si>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</si>
  <si>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</si>
  <si>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</si>
  <si>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</si>
  <si>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</si>
  <si>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</si>
  <si>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</si>
  <si>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</si>
  <si>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</si>
  <si>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</si>
  <si>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</si>
  <si>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</si>
  <si>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</si>
  <si>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</si>
  <si>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</si>
  <si>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</si>
  <si>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</si>
  <si>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</si>
  <si>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</si>
  <si>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</si>
  <si>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</si>
  <si>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</si>
  <si>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</si>
  <si>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</si>
  <si>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</si>
  <si>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K.G</t>
  </si>
  <si>
    <t xml:space="preserve">   K.G</t>
  </si>
  <si>
    <t xml:space="preserve"> 15.COTTON CLOTH   </t>
  </si>
  <si>
    <t>STATEMENT SHOWING EXPORTS OF SELECTED COMMODITIES DURING THE MONTH OF MARCH, 2022</t>
  </si>
  <si>
    <t xml:space="preserve">                   MARCH,2021</t>
  </si>
  <si>
    <t xml:space="preserve">  % CHANGE IN MARCH,2022 OVER</t>
  </si>
  <si>
    <t xml:space="preserve">MARCH,2021      </t>
  </si>
  <si>
    <t>STATEMENT SHOWING EXPORTS OF SELECTED COMMODITIES DURING THE PERIOD JULY - MARCH,    2021 - 2022</t>
  </si>
  <si>
    <t xml:space="preserve">   JULY - MARCH,   2020 - 2021</t>
  </si>
  <si>
    <t>% CHANGE IN  JULY - MARCH, 2021 - 2022</t>
  </si>
  <si>
    <t xml:space="preserve">  OVER JULY - MARCH, 2020 -  2021</t>
  </si>
  <si>
    <t xml:space="preserve">        FEBRUARY,2022</t>
  </si>
  <si>
    <t xml:space="preserve">  RUPEE VALUE  CONVERTED INTO US DOLLAR ON THE BASIS OF MONTHLY  BANKS' FLOATING AVERAGE EXCHANGE RATE PROVIDED BY SBP. MARCH, 2022 (1$=Rs.179.617273) , FEBRUARY, 2022 (1$=Rs.175.482276) AND MARCH,2021 (1$=Rs.156.029765).  </t>
  </si>
  <si>
    <t xml:space="preserve">     JULY - MARCH,   2021 - 2022</t>
  </si>
  <si>
    <t xml:space="preserve">                   MARCH, 2022  (R) </t>
  </si>
  <si>
    <t xml:space="preserve">                     FEBRUARY,2022 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</si>
</sst>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45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164" fontId="10" fillId="0" borderId="0" xfId="2" applyFont="1" applyFill="1"/>
    <xf numFmtId="164" fontId="7" fillId="0" borderId="0" xfId="2" applyFont="1" applyFill="1"/>
    <xf numFmtId="0" fontId="7" fillId="0" borderId="0" xfId="0" applyFont="1" applyFill="1"/>
    <xf numFmtId="37" fontId="7" fillId="0" borderId="0" xfId="0" applyNumberFormat="1" applyFont="1" applyFill="1" applyBorder="1" applyAlignment="1">
      <alignment horizontal="center"/>
    </xf>
    <xf numFmtId="3" fontId="9" fillId="0" borderId="0" xfId="6" applyNumberFormat="1" applyFont="1" applyFill="1"/>
    <xf numFmtId="37" fontId="7" fillId="0" borderId="13" xfId="0" applyNumberFormat="1" applyFont="1" applyBorder="1" applyAlignment="1">
      <alignment horizontal="right"/>
    </xf>
    <xf numFmtId="3" fontId="10" fillId="2" borderId="0" xfId="5" applyNumberFormat="1" applyFont="1" applyFill="1" applyBorder="1"/>
    <xf numFmtId="37" fontId="7" fillId="0" borderId="0" xfId="0" applyNumberFormat="1" applyFont="1" applyFill="1"/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0" fontId="10" fillId="0" borderId="0" xfId="0" applyFont="1" applyFill="1"/>
    <xf numFmtId="1" fontId="10" fillId="0" borderId="0" xfId="0" applyNumberFormat="1" applyFont="1" applyFill="1"/>
    <xf numFmtId="167" fontId="10" fillId="0" borderId="0" xfId="0" applyNumberFormat="1" applyFont="1" applyFill="1"/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7" fontId="7" fillId="0" borderId="11" xfId="0" applyNumberFormat="1" applyFont="1" applyBorder="1"/>
    <xf numFmtId="37" fontId="7" fillId="0" borderId="12" xfId="0" applyNumberFormat="1" applyFont="1" applyBorder="1"/>
    <xf numFmtId="37" fontId="7" fillId="0" borderId="14" xfId="0" applyNumberFormat="1" applyFont="1" applyBorder="1"/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8"/>
  <sheetViews>
    <sheetView tabSelected="1" zoomScale="70" zoomScaleNormal="70" workbookViewId="0">
      <selection activeCell="D4" sqref="D4:F4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4.7109375" style="2" customWidth="1"/>
    <col min="17" max="18" width="15.28515625" style="2" customWidth="1"/>
    <col min="19" max="19" width="15.85546875" style="91" customWidth="1"/>
    <col min="20" max="20" width="16.14062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29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3" x14ac:dyDescent="0.35">
      <c r="E2" s="3"/>
      <c r="H2" s="3"/>
      <c r="K2" s="3"/>
      <c r="O2" s="5" t="s">
        <v>104</v>
      </c>
    </row>
    <row r="3" spans="1:23" x14ac:dyDescent="0.35">
      <c r="E3" s="3"/>
      <c r="H3" s="3"/>
      <c r="K3" s="3"/>
      <c r="O3" s="5" t="s">
        <v>110</v>
      </c>
    </row>
    <row r="4" spans="1:23" x14ac:dyDescent="0.35">
      <c r="A4" s="62"/>
      <c r="B4" s="140" t="s">
        <v>96</v>
      </c>
      <c r="C4" s="7" t="s">
        <v>93</v>
      </c>
      <c r="D4" s="130" t="s">
        <v>128</v>
      </c>
      <c r="E4" s="131"/>
      <c r="F4" s="132"/>
      <c r="G4" s="133" t="s">
        <v>129</v>
      </c>
      <c r="H4" s="134"/>
      <c r="I4" s="135"/>
      <c r="J4" s="65" t="s">
        <v>118</v>
      </c>
      <c r="K4" s="66"/>
      <c r="L4" s="67"/>
      <c r="M4" s="8"/>
      <c r="N4" s="9" t="s">
        <v>119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41"/>
      <c r="C5" s="14" t="s">
        <v>94</v>
      </c>
      <c r="D5" s="15" t="s">
        <v>95</v>
      </c>
      <c r="E5" s="136" t="s">
        <v>99</v>
      </c>
      <c r="F5" s="137"/>
      <c r="G5" s="17"/>
      <c r="H5" s="136" t="s">
        <v>99</v>
      </c>
      <c r="I5" s="137"/>
      <c r="J5" s="12"/>
      <c r="K5" s="136" t="s">
        <v>99</v>
      </c>
      <c r="L5" s="137"/>
      <c r="M5" s="124" t="s">
        <v>125</v>
      </c>
      <c r="N5" s="125"/>
      <c r="O5" s="126"/>
      <c r="P5" s="127" t="s">
        <v>120</v>
      </c>
      <c r="Q5" s="128"/>
      <c r="R5" s="128"/>
      <c r="S5" s="94"/>
    </row>
    <row r="6" spans="1:23" x14ac:dyDescent="0.35">
      <c r="A6" s="63" t="s">
        <v>2</v>
      </c>
      <c r="B6" s="141"/>
      <c r="C6" s="14" t="s">
        <v>97</v>
      </c>
      <c r="D6" s="20" t="s">
        <v>98</v>
      </c>
      <c r="E6" s="138"/>
      <c r="F6" s="139"/>
      <c r="G6" s="21" t="s">
        <v>98</v>
      </c>
      <c r="H6" s="138"/>
      <c r="I6" s="139"/>
      <c r="J6" s="22" t="s">
        <v>98</v>
      </c>
      <c r="K6" s="138"/>
      <c r="L6" s="139"/>
      <c r="M6" s="22"/>
      <c r="N6" s="124" t="s">
        <v>99</v>
      </c>
      <c r="O6" s="126"/>
      <c r="P6" s="22" t="s">
        <v>98</v>
      </c>
      <c r="Q6" s="124" t="s">
        <v>99</v>
      </c>
      <c r="R6" s="125"/>
      <c r="S6" s="94"/>
    </row>
    <row r="7" spans="1:23" x14ac:dyDescent="0.35">
      <c r="A7" s="64"/>
      <c r="B7" s="142"/>
      <c r="C7" s="24" t="s">
        <v>100</v>
      </c>
      <c r="D7" s="15"/>
      <c r="E7" s="25" t="s">
        <v>101</v>
      </c>
      <c r="F7" s="26" t="s">
        <v>102</v>
      </c>
      <c r="G7" s="21"/>
      <c r="H7" s="25" t="s">
        <v>101</v>
      </c>
      <c r="I7" s="26" t="s">
        <v>103</v>
      </c>
      <c r="J7" s="28"/>
      <c r="K7" s="25" t="s">
        <v>101</v>
      </c>
      <c r="L7" s="26" t="s">
        <v>103</v>
      </c>
      <c r="M7" s="28"/>
      <c r="N7" s="29" t="s">
        <v>105</v>
      </c>
      <c r="O7" s="30" t="s">
        <v>103</v>
      </c>
      <c r="P7" s="31"/>
      <c r="Q7" s="28" t="s">
        <v>105</v>
      </c>
      <c r="R7" s="47" t="s">
        <v>103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499724</v>
      </c>
      <c r="F8" s="69">
        <f>ROUND(E8/179.617273*1000,0)</f>
        <v>2782160</v>
      </c>
      <c r="G8" s="97"/>
      <c r="H8" s="69">
        <v>497272.937393</v>
      </c>
      <c r="I8" s="69">
        <v>2833749.9380000001</v>
      </c>
      <c r="J8" s="70"/>
      <c r="K8" s="69">
        <v>368925</v>
      </c>
      <c r="L8" s="69">
        <v>2364452</v>
      </c>
      <c r="M8" s="71" t="s">
        <v>4</v>
      </c>
      <c r="N8" s="72">
        <f>ROUND(E8/H8*100-100,2)</f>
        <v>0.49</v>
      </c>
      <c r="O8" s="72">
        <f>ROUND(F8/I8*100-100,2)</f>
        <v>-1.82</v>
      </c>
      <c r="P8" s="71" t="s">
        <v>4</v>
      </c>
      <c r="Q8" s="72">
        <f>ROUND(E8/K8*100-100,2)</f>
        <v>35.450000000000003</v>
      </c>
      <c r="R8" s="72">
        <f>ROUND(F8/L8*100-100,2)</f>
        <v>17.670000000000002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/>
      <c r="D10" s="68"/>
      <c r="E10" s="69">
        <f>SUM(E11,E14:E24)</f>
        <v>94562.205502000128</v>
      </c>
      <c r="F10" s="69">
        <f>SUM(F11,F14:F24)</f>
        <v>526466</v>
      </c>
      <c r="G10" s="68"/>
      <c r="H10" s="69">
        <f t="shared" ref="H10:I10" si="0">SUM(H11,H14:H24)</f>
        <v>84786.612933000026</v>
      </c>
      <c r="I10" s="69">
        <f t="shared" si="0"/>
        <v>483161.614</v>
      </c>
      <c r="J10" s="68"/>
      <c r="K10" s="69">
        <f>SUM(K11,K14:K24)</f>
        <v>74531</v>
      </c>
      <c r="L10" s="69">
        <f>SUM(L11,L14:L24)</f>
        <v>477668</v>
      </c>
      <c r="M10" s="71" t="s">
        <v>4</v>
      </c>
      <c r="N10" s="72">
        <f t="shared" ref="N10:O16" si="1">ROUND(E10/H10*100-100,2)</f>
        <v>11.53</v>
      </c>
      <c r="O10" s="72">
        <f t="shared" si="1"/>
        <v>8.9600000000000009</v>
      </c>
      <c r="P10" s="71" t="s">
        <v>4</v>
      </c>
      <c r="Q10" s="72">
        <f t="shared" ref="Q10:R16" si="2">ROUND(E10/K10*100-100,2)</f>
        <v>26.88</v>
      </c>
      <c r="R10" s="72">
        <f t="shared" si="2"/>
        <v>10.220000000000001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 t="shared" ref="D11:L11" si="3">SUM(D12:D13)</f>
        <v>469140</v>
      </c>
      <c r="E11" s="69">
        <f t="shared" si="3"/>
        <v>45444.540433000002</v>
      </c>
      <c r="F11" s="69">
        <f t="shared" si="3"/>
        <v>253008</v>
      </c>
      <c r="G11" s="69">
        <f t="shared" si="3"/>
        <v>490584</v>
      </c>
      <c r="H11" s="69">
        <f t="shared" si="3"/>
        <v>44581.186626000002</v>
      </c>
      <c r="I11" s="69">
        <f t="shared" si="3"/>
        <v>254049.47999999998</v>
      </c>
      <c r="J11" s="69">
        <f t="shared" si="3"/>
        <v>383573</v>
      </c>
      <c r="K11" s="69">
        <f t="shared" si="3"/>
        <v>34718</v>
      </c>
      <c r="L11" s="69">
        <f t="shared" si="3"/>
        <v>222507</v>
      </c>
      <c r="M11" s="74">
        <f t="shared" ref="M11:M16" si="4">ROUND(D11/G11*100-100,2)</f>
        <v>-4.37</v>
      </c>
      <c r="N11" s="72">
        <f t="shared" si="1"/>
        <v>1.94</v>
      </c>
      <c r="O11" s="72">
        <f t="shared" si="1"/>
        <v>-0.41</v>
      </c>
      <c r="P11" s="74">
        <f t="shared" ref="P11:P16" si="5">ROUND(D11/J11*100-100,2)</f>
        <v>22.31</v>
      </c>
      <c r="Q11" s="72">
        <f t="shared" si="2"/>
        <v>30.9</v>
      </c>
      <c r="R11" s="72">
        <f t="shared" si="2"/>
        <v>13.71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65701</v>
      </c>
      <c r="E12" s="68">
        <v>11463.456052</v>
      </c>
      <c r="F12" s="69">
        <f t="shared" ref="F12:F24" si="6">ROUND(E12/179.617273*1000,0)</f>
        <v>63822</v>
      </c>
      <c r="G12" s="75">
        <v>76495</v>
      </c>
      <c r="H12" s="68">
        <v>12878.832753000001</v>
      </c>
      <c r="I12" s="69">
        <v>73391.058999999994</v>
      </c>
      <c r="J12" s="69">
        <v>92157</v>
      </c>
      <c r="K12" s="69">
        <v>12162</v>
      </c>
      <c r="L12" s="69">
        <v>77944</v>
      </c>
      <c r="M12" s="74">
        <f t="shared" si="4"/>
        <v>-14.11</v>
      </c>
      <c r="N12" s="72">
        <f t="shared" si="1"/>
        <v>-10.99</v>
      </c>
      <c r="O12" s="72">
        <f t="shared" si="1"/>
        <v>-13.04</v>
      </c>
      <c r="P12" s="74">
        <f t="shared" si="5"/>
        <v>-28.71</v>
      </c>
      <c r="Q12" s="72">
        <f t="shared" si="2"/>
        <v>-5.74</v>
      </c>
      <c r="R12" s="72">
        <f t="shared" si="2"/>
        <v>-18.12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403439</v>
      </c>
      <c r="E13" s="68">
        <v>33981.084381000001</v>
      </c>
      <c r="F13" s="69">
        <f t="shared" si="6"/>
        <v>189186</v>
      </c>
      <c r="G13" s="75">
        <v>414089</v>
      </c>
      <c r="H13" s="68">
        <v>31702.353873</v>
      </c>
      <c r="I13" s="69">
        <v>180658.421</v>
      </c>
      <c r="J13" s="69">
        <v>291416</v>
      </c>
      <c r="K13" s="69">
        <v>22556</v>
      </c>
      <c r="L13" s="69">
        <v>144563</v>
      </c>
      <c r="M13" s="74">
        <f t="shared" si="4"/>
        <v>-2.57</v>
      </c>
      <c r="N13" s="72">
        <f t="shared" si="1"/>
        <v>7.19</v>
      </c>
      <c r="O13" s="72">
        <f t="shared" si="1"/>
        <v>4.72</v>
      </c>
      <c r="P13" s="74">
        <f t="shared" si="5"/>
        <v>38.44</v>
      </c>
      <c r="Q13" s="72">
        <f t="shared" si="2"/>
        <v>50.65</v>
      </c>
      <c r="R13" s="72">
        <f t="shared" si="2"/>
        <v>30.87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16362</v>
      </c>
      <c r="E14" s="68">
        <v>7574.0274939999899</v>
      </c>
      <c r="F14" s="69">
        <f t="shared" si="6"/>
        <v>42168</v>
      </c>
      <c r="G14" s="68">
        <v>14323.51</v>
      </c>
      <c r="H14" s="68">
        <v>6357.1459869999999</v>
      </c>
      <c r="I14" s="69">
        <v>36226.728000000003</v>
      </c>
      <c r="J14" s="69">
        <v>23957</v>
      </c>
      <c r="K14" s="69">
        <v>8204</v>
      </c>
      <c r="L14" s="69">
        <v>52583</v>
      </c>
      <c r="M14" s="74">
        <f t="shared" si="4"/>
        <v>14.23</v>
      </c>
      <c r="N14" s="72">
        <f t="shared" si="1"/>
        <v>19.14</v>
      </c>
      <c r="O14" s="72">
        <f t="shared" si="1"/>
        <v>16.399999999999999</v>
      </c>
      <c r="P14" s="74">
        <f t="shared" si="5"/>
        <v>-31.7</v>
      </c>
      <c r="Q14" s="72">
        <f t="shared" si="2"/>
        <v>-7.68</v>
      </c>
      <c r="R14" s="72">
        <f t="shared" si="2"/>
        <v>-19.809999999999999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51592</v>
      </c>
      <c r="E15" s="68">
        <v>5534.0030070000003</v>
      </c>
      <c r="F15" s="69">
        <f t="shared" si="6"/>
        <v>30810</v>
      </c>
      <c r="G15" s="68">
        <v>72467.817999999999</v>
      </c>
      <c r="H15" s="68">
        <v>7643.4779319999998</v>
      </c>
      <c r="I15" s="69">
        <v>43556.993999999999</v>
      </c>
      <c r="J15" s="69">
        <v>92827</v>
      </c>
      <c r="K15" s="69">
        <v>6043</v>
      </c>
      <c r="L15" s="69">
        <v>38727</v>
      </c>
      <c r="M15" s="74">
        <f t="shared" si="4"/>
        <v>-28.81</v>
      </c>
      <c r="N15" s="72">
        <f t="shared" si="1"/>
        <v>-27.6</v>
      </c>
      <c r="O15" s="72">
        <f t="shared" si="1"/>
        <v>-29.27</v>
      </c>
      <c r="P15" s="74">
        <f t="shared" si="5"/>
        <v>-44.42</v>
      </c>
      <c r="Q15" s="72">
        <f t="shared" si="2"/>
        <v>-8.42</v>
      </c>
      <c r="R15" s="72">
        <f t="shared" si="2"/>
        <v>-20.440000000000001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152658</v>
      </c>
      <c r="E16" s="68">
        <v>7563.8744200000201</v>
      </c>
      <c r="F16" s="69">
        <f t="shared" si="6"/>
        <v>42111</v>
      </c>
      <c r="G16" s="68">
        <v>107116.24099999999</v>
      </c>
      <c r="H16" s="68">
        <v>6720.6895930000001</v>
      </c>
      <c r="I16" s="69">
        <v>38298.370999999999</v>
      </c>
      <c r="J16" s="69">
        <v>166845</v>
      </c>
      <c r="K16" s="69">
        <v>7381</v>
      </c>
      <c r="L16" s="69">
        <v>47303</v>
      </c>
      <c r="M16" s="74">
        <f t="shared" si="4"/>
        <v>42.52</v>
      </c>
      <c r="N16" s="72">
        <f t="shared" si="1"/>
        <v>12.55</v>
      </c>
      <c r="O16" s="72">
        <f t="shared" si="1"/>
        <v>9.9600000000000009</v>
      </c>
      <c r="P16" s="74">
        <f t="shared" si="5"/>
        <v>-8.5</v>
      </c>
      <c r="Q16" s="72">
        <f t="shared" si="2"/>
        <v>2.48</v>
      </c>
      <c r="R16" s="72">
        <f t="shared" si="2"/>
        <v>-10.98</v>
      </c>
      <c r="S16" s="94"/>
      <c r="T16" s="91"/>
      <c r="U16" s="91"/>
      <c r="W16" s="1"/>
    </row>
    <row r="17" spans="1:23" x14ac:dyDescent="0.35">
      <c r="A17" s="60"/>
      <c r="B17" s="33" t="s">
        <v>106</v>
      </c>
      <c r="C17" s="14" t="s">
        <v>9</v>
      </c>
      <c r="D17" s="68">
        <v>0</v>
      </c>
      <c r="E17" s="69">
        <v>0</v>
      </c>
      <c r="F17" s="69">
        <f t="shared" si="6"/>
        <v>0</v>
      </c>
      <c r="G17" s="69">
        <v>0</v>
      </c>
      <c r="H17" s="69">
        <v>0.31195000000000001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1280</v>
      </c>
      <c r="E18" s="68">
        <v>589.75114099999996</v>
      </c>
      <c r="F18" s="69">
        <f t="shared" si="6"/>
        <v>3283</v>
      </c>
      <c r="G18" s="68">
        <v>1276.1300000000001</v>
      </c>
      <c r="H18" s="68">
        <v>618.01134400000001</v>
      </c>
      <c r="I18" s="69">
        <v>3521.7910000000002</v>
      </c>
      <c r="J18" s="69">
        <v>869</v>
      </c>
      <c r="K18" s="69">
        <v>385</v>
      </c>
      <c r="L18" s="69">
        <v>2466</v>
      </c>
      <c r="M18" s="74">
        <f>ROUND(D18/G18*100-100,2)</f>
        <v>0.3</v>
      </c>
      <c r="N18" s="72">
        <f>ROUND(E18/H18*100-100,2)</f>
        <v>-4.57</v>
      </c>
      <c r="O18" s="72">
        <f>ROUND(F18/I18*100-100,2)</f>
        <v>-6.78</v>
      </c>
      <c r="P18" s="74">
        <f>ROUND(D18/J18*100-100,2)</f>
        <v>47.3</v>
      </c>
      <c r="Q18" s="72">
        <f>ROUND(E18/K18*100-100,2)</f>
        <v>53.18</v>
      </c>
      <c r="R18" s="72">
        <f>ROUND(F18/L18*100-100,2)</f>
        <v>33.130000000000003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6"/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2258</v>
      </c>
      <c r="E20" s="68">
        <v>1417.87707</v>
      </c>
      <c r="F20" s="69">
        <f t="shared" si="6"/>
        <v>7894</v>
      </c>
      <c r="G20" s="68">
        <v>2274.7930000000001</v>
      </c>
      <c r="H20" s="68">
        <v>1786.5443029999999</v>
      </c>
      <c r="I20" s="69">
        <v>10180.767</v>
      </c>
      <c r="J20" s="69">
        <v>2479</v>
      </c>
      <c r="K20" s="69">
        <v>1322</v>
      </c>
      <c r="L20" s="69">
        <v>8472</v>
      </c>
      <c r="M20" s="74">
        <f t="shared" ref="M20:O21" si="7">ROUND(D20/G20*100-100,2)</f>
        <v>-0.74</v>
      </c>
      <c r="N20" s="72">
        <f t="shared" si="7"/>
        <v>-20.64</v>
      </c>
      <c r="O20" s="72">
        <f t="shared" si="7"/>
        <v>-22.46</v>
      </c>
      <c r="P20" s="74">
        <f t="shared" ref="P20:R21" si="8">ROUND(D20/J20*100-100,2)</f>
        <v>-8.91</v>
      </c>
      <c r="Q20" s="72">
        <f t="shared" si="8"/>
        <v>7.25</v>
      </c>
      <c r="R20" s="72">
        <f t="shared" si="8"/>
        <v>-6.82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4687</v>
      </c>
      <c r="E21" s="68">
        <v>1400.9422039999999</v>
      </c>
      <c r="F21" s="69">
        <f t="shared" si="6"/>
        <v>7800</v>
      </c>
      <c r="G21" s="98">
        <v>4464.6610000000001</v>
      </c>
      <c r="H21" s="68">
        <v>1059.6865969999999</v>
      </c>
      <c r="I21" s="69">
        <v>6038.7110000000002</v>
      </c>
      <c r="J21" s="69">
        <v>12853</v>
      </c>
      <c r="K21" s="69">
        <v>2542</v>
      </c>
      <c r="L21" s="69">
        <v>16295</v>
      </c>
      <c r="M21" s="74">
        <f t="shared" si="7"/>
        <v>4.9800000000000004</v>
      </c>
      <c r="N21" s="72">
        <f t="shared" si="7"/>
        <v>32.200000000000003</v>
      </c>
      <c r="O21" s="72">
        <f t="shared" si="7"/>
        <v>29.17</v>
      </c>
      <c r="P21" s="74">
        <f t="shared" si="8"/>
        <v>-63.53</v>
      </c>
      <c r="Q21" s="72">
        <f t="shared" si="8"/>
        <v>-44.89</v>
      </c>
      <c r="R21" s="72">
        <f t="shared" si="8"/>
        <v>-52.13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6"/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6722</v>
      </c>
      <c r="E23" s="68">
        <v>5368.7931210000097</v>
      </c>
      <c r="F23" s="69">
        <f t="shared" si="6"/>
        <v>29890</v>
      </c>
      <c r="G23" s="68">
        <v>6246.0240000000003</v>
      </c>
      <c r="H23" s="68">
        <v>4928.8800950000004</v>
      </c>
      <c r="I23" s="69">
        <v>28087.620999999999</v>
      </c>
      <c r="J23" s="69">
        <v>9493</v>
      </c>
      <c r="K23" s="69">
        <v>5005</v>
      </c>
      <c r="L23" s="69">
        <v>32075</v>
      </c>
      <c r="M23" s="74">
        <f>ROUND(D23/G23*100-100,2)</f>
        <v>7.62</v>
      </c>
      <c r="N23" s="72">
        <f>ROUND(E23/H23*100-100,2)</f>
        <v>8.93</v>
      </c>
      <c r="O23" s="72">
        <f>ROUND(F23/I23*100-100,2)</f>
        <v>6.42</v>
      </c>
      <c r="P23" s="74">
        <f>ROUND(D23/J23*100-100,2)</f>
        <v>-29.19</v>
      </c>
      <c r="Q23" s="72">
        <f>ROUND(E23/K23*100-100,2)</f>
        <v>7.27</v>
      </c>
      <c r="R23" s="72">
        <f>ROUND(F23/L23*100-100,2)</f>
        <v>-6.81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19668.396612000099</v>
      </c>
      <c r="F24" s="69">
        <f t="shared" si="6"/>
        <v>109502</v>
      </c>
      <c r="G24" s="68"/>
      <c r="H24" s="68">
        <v>11090.678506</v>
      </c>
      <c r="I24" s="69">
        <v>63201.150999999998</v>
      </c>
      <c r="J24" s="70"/>
      <c r="K24" s="69">
        <v>8931</v>
      </c>
      <c r="L24" s="69">
        <v>57240</v>
      </c>
      <c r="M24" s="71" t="s">
        <v>4</v>
      </c>
      <c r="N24" s="72">
        <f>ROUND(E24/H24*100-100,2)</f>
        <v>77.34</v>
      </c>
      <c r="O24" s="72">
        <f>ROUND(F24/I24*100-100,2)</f>
        <v>73.260000000000005</v>
      </c>
      <c r="P24" s="71" t="s">
        <v>4</v>
      </c>
      <c r="Q24" s="72">
        <f>ROUND(E24/K24*100-100,2)</f>
        <v>120.23</v>
      </c>
      <c r="R24" s="72">
        <f>ROUND(F24/L24*100-100,2)</f>
        <v>91.3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/>
      <c r="D26" s="68"/>
      <c r="E26" s="69">
        <f t="shared" ref="E26:L26" si="9">SUM(E27:E39)</f>
        <v>291923.62330699933</v>
      </c>
      <c r="F26" s="69">
        <f t="shared" si="9"/>
        <v>1625253</v>
      </c>
      <c r="G26" s="68"/>
      <c r="H26" s="69">
        <f t="shared" si="9"/>
        <v>295567.03734500002</v>
      </c>
      <c r="I26" s="69">
        <f t="shared" si="9"/>
        <v>1684312.5089999998</v>
      </c>
      <c r="J26" s="70"/>
      <c r="K26" s="69">
        <f t="shared" si="9"/>
        <v>211506</v>
      </c>
      <c r="L26" s="69">
        <f t="shared" si="9"/>
        <v>1355542</v>
      </c>
      <c r="M26" s="71" t="s">
        <v>4</v>
      </c>
      <c r="N26" s="72">
        <f t="shared" ref="N26:O29" si="10">ROUND(E26/H26*100-100,2)</f>
        <v>-1.23</v>
      </c>
      <c r="O26" s="72">
        <f t="shared" si="10"/>
        <v>-3.51</v>
      </c>
      <c r="P26" s="71" t="s">
        <v>4</v>
      </c>
      <c r="Q26" s="72">
        <f>ROUND(E26/K26*100-100,2)</f>
        <v>38.020000000000003</v>
      </c>
      <c r="R26" s="72">
        <f>ROUND(F26/L26*100-100,2)</f>
        <v>19.899999999999999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0</v>
      </c>
      <c r="E27" s="99">
        <v>0</v>
      </c>
      <c r="F27" s="69">
        <f t="shared" ref="F27:F39" si="11">ROUND(E27/179.617273*1000,0)</f>
        <v>0</v>
      </c>
      <c r="G27" s="68">
        <v>559</v>
      </c>
      <c r="H27" s="68">
        <v>235.809068</v>
      </c>
      <c r="I27" s="68">
        <v>1343.777</v>
      </c>
      <c r="J27" s="68">
        <v>0</v>
      </c>
      <c r="K27" s="68">
        <v>0</v>
      </c>
      <c r="L27" s="68">
        <v>0</v>
      </c>
      <c r="M27" s="74">
        <f>ROUND(D27/G27*100-100,2)</f>
        <v>-100</v>
      </c>
      <c r="N27" s="72">
        <f t="shared" si="10"/>
        <v>-100</v>
      </c>
      <c r="O27" s="72">
        <f t="shared" si="10"/>
        <v>-100</v>
      </c>
      <c r="P27" s="74">
        <v>0</v>
      </c>
      <c r="Q27" s="72">
        <v>0</v>
      </c>
      <c r="R27" s="72">
        <v>0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22804</v>
      </c>
      <c r="E28" s="68">
        <v>16593.938719000002</v>
      </c>
      <c r="F28" s="69">
        <f t="shared" si="11"/>
        <v>92385</v>
      </c>
      <c r="G28" s="68">
        <v>33953.934000000001</v>
      </c>
      <c r="H28" s="68">
        <v>22504.659660000001</v>
      </c>
      <c r="I28" s="69">
        <v>128244.602</v>
      </c>
      <c r="J28" s="69">
        <v>39227</v>
      </c>
      <c r="K28" s="69">
        <v>17869</v>
      </c>
      <c r="L28" s="69">
        <v>114526</v>
      </c>
      <c r="M28" s="74">
        <f>ROUND(D28/G28*100-100,2)</f>
        <v>-32.840000000000003</v>
      </c>
      <c r="N28" s="72">
        <f t="shared" si="10"/>
        <v>-26.26</v>
      </c>
      <c r="O28" s="72">
        <f t="shared" si="10"/>
        <v>-27.96</v>
      </c>
      <c r="P28" s="74">
        <f t="shared" ref="P28:P37" si="12">ROUND(D28/J28*100-100,2)</f>
        <v>-41.87</v>
      </c>
      <c r="Q28" s="72">
        <f t="shared" ref="Q28:Q37" si="13">ROUND(E28/K28*100-100,2)</f>
        <v>-7.14</v>
      </c>
      <c r="R28" s="72">
        <f t="shared" ref="R28:R37" si="14">ROUND(F28/L28*100-100,2)</f>
        <v>-19.329999999999998</v>
      </c>
      <c r="S28" s="94"/>
      <c r="T28" s="91"/>
      <c r="U28" s="91"/>
      <c r="W28" s="1"/>
    </row>
    <row r="29" spans="1:23" x14ac:dyDescent="0.35">
      <c r="A29" s="60"/>
      <c r="B29" s="33" t="s">
        <v>116</v>
      </c>
      <c r="C29" s="14" t="s">
        <v>9</v>
      </c>
      <c r="D29" s="68">
        <v>32898</v>
      </c>
      <c r="E29" s="68">
        <v>37732.285997999999</v>
      </c>
      <c r="F29" s="69">
        <f t="shared" si="11"/>
        <v>210070</v>
      </c>
      <c r="G29" s="68">
        <v>39737.286</v>
      </c>
      <c r="H29" s="68">
        <v>41037.453496000002</v>
      </c>
      <c r="I29" s="69">
        <v>233855.234</v>
      </c>
      <c r="J29" s="69">
        <v>42127</v>
      </c>
      <c r="K29" s="69">
        <v>28691</v>
      </c>
      <c r="L29" s="69">
        <v>183880</v>
      </c>
      <c r="M29" s="74">
        <f>ROUND(D29/G29*100-100,2)</f>
        <v>-17.21</v>
      </c>
      <c r="N29" s="72">
        <f t="shared" si="10"/>
        <v>-8.0500000000000007</v>
      </c>
      <c r="O29" s="72">
        <f t="shared" si="10"/>
        <v>-10.17</v>
      </c>
      <c r="P29" s="74">
        <f t="shared" si="12"/>
        <v>-21.91</v>
      </c>
      <c r="Q29" s="72">
        <f t="shared" si="13"/>
        <v>31.51</v>
      </c>
      <c r="R29" s="72">
        <f t="shared" si="14"/>
        <v>14.24</v>
      </c>
      <c r="S29" s="94"/>
      <c r="T29" s="91"/>
      <c r="U29" s="91"/>
      <c r="W29" s="1"/>
    </row>
    <row r="30" spans="1:23" x14ac:dyDescent="0.35">
      <c r="A30" s="60"/>
      <c r="B30" s="33" t="s">
        <v>28</v>
      </c>
      <c r="C30" s="14" t="s">
        <v>9</v>
      </c>
      <c r="D30" s="69">
        <v>20</v>
      </c>
      <c r="E30" s="69">
        <v>3.8244379999999998</v>
      </c>
      <c r="F30" s="69">
        <f t="shared" si="11"/>
        <v>21</v>
      </c>
      <c r="G30" s="69">
        <v>0</v>
      </c>
      <c r="H30" s="69">
        <v>0</v>
      </c>
      <c r="I30" s="69">
        <v>0</v>
      </c>
      <c r="J30" s="69">
        <v>49</v>
      </c>
      <c r="K30" s="69">
        <v>10</v>
      </c>
      <c r="L30" s="69">
        <v>64</v>
      </c>
      <c r="M30" s="72">
        <v>100</v>
      </c>
      <c r="N30" s="72">
        <v>100</v>
      </c>
      <c r="O30" s="72">
        <v>100</v>
      </c>
      <c r="P30" s="74">
        <f t="shared" si="12"/>
        <v>-59.18</v>
      </c>
      <c r="Q30" s="72">
        <f t="shared" si="13"/>
        <v>-61.76</v>
      </c>
      <c r="R30" s="72">
        <f t="shared" si="14"/>
        <v>-67.19</v>
      </c>
      <c r="S30" s="94"/>
      <c r="T30" s="91"/>
      <c r="U30" s="91"/>
      <c r="W30" s="1"/>
    </row>
    <row r="31" spans="1:23" x14ac:dyDescent="0.35">
      <c r="A31" s="60"/>
      <c r="B31" s="33" t="s">
        <v>29</v>
      </c>
      <c r="C31" s="14" t="s">
        <v>9</v>
      </c>
      <c r="D31" s="69">
        <v>1646</v>
      </c>
      <c r="E31" s="69">
        <v>1139.266883</v>
      </c>
      <c r="F31" s="69">
        <f t="shared" si="11"/>
        <v>6343</v>
      </c>
      <c r="G31" s="69">
        <v>2249.694</v>
      </c>
      <c r="H31" s="69">
        <v>1371.2105790000001</v>
      </c>
      <c r="I31" s="69">
        <v>7813.95</v>
      </c>
      <c r="J31" s="69">
        <v>1314</v>
      </c>
      <c r="K31" s="69">
        <v>504</v>
      </c>
      <c r="L31" s="69">
        <v>3228</v>
      </c>
      <c r="M31" s="74">
        <f t="shared" ref="M31:O37" si="15">ROUND(D31/G31*100-100,2)</f>
        <v>-26.83</v>
      </c>
      <c r="N31" s="72">
        <f t="shared" si="15"/>
        <v>-16.920000000000002</v>
      </c>
      <c r="O31" s="72">
        <f t="shared" si="15"/>
        <v>-18.82</v>
      </c>
      <c r="P31" s="74">
        <f t="shared" si="12"/>
        <v>25.27</v>
      </c>
      <c r="Q31" s="72">
        <f t="shared" si="13"/>
        <v>126.05</v>
      </c>
      <c r="R31" s="72">
        <f t="shared" si="14"/>
        <v>96.5</v>
      </c>
      <c r="S31" s="94"/>
      <c r="T31" s="91"/>
      <c r="U31" s="91"/>
      <c r="W31" s="1"/>
    </row>
    <row r="32" spans="1:23" s="112" customFormat="1" x14ac:dyDescent="0.35">
      <c r="A32" s="104"/>
      <c r="B32" s="105" t="s">
        <v>30</v>
      </c>
      <c r="C32" s="105" t="s">
        <v>31</v>
      </c>
      <c r="D32" s="106">
        <v>12689</v>
      </c>
      <c r="E32" s="99">
        <v>76349.544243999495</v>
      </c>
      <c r="F32" s="69">
        <f t="shared" si="11"/>
        <v>425068</v>
      </c>
      <c r="G32" s="106">
        <v>12140.26</v>
      </c>
      <c r="H32" s="99">
        <v>73129.805231000006</v>
      </c>
      <c r="I32" s="107">
        <v>416736.06800000003</v>
      </c>
      <c r="J32" s="107">
        <v>15663</v>
      </c>
      <c r="K32" s="107">
        <v>48976</v>
      </c>
      <c r="L32" s="107">
        <v>313887</v>
      </c>
      <c r="M32" s="101">
        <f t="shared" si="15"/>
        <v>4.5199999999999996</v>
      </c>
      <c r="N32" s="102">
        <f t="shared" si="15"/>
        <v>4.4000000000000004</v>
      </c>
      <c r="O32" s="102">
        <f t="shared" si="15"/>
        <v>2</v>
      </c>
      <c r="P32" s="101">
        <f t="shared" si="12"/>
        <v>-18.989999999999998</v>
      </c>
      <c r="Q32" s="102">
        <f t="shared" si="13"/>
        <v>55.89</v>
      </c>
      <c r="R32" s="102">
        <f t="shared" si="14"/>
        <v>35.42</v>
      </c>
      <c r="S32" s="108"/>
      <c r="T32" s="109"/>
      <c r="U32" s="109"/>
      <c r="V32" s="110"/>
      <c r="W32" s="111"/>
    </row>
    <row r="33" spans="1:23" x14ac:dyDescent="0.35">
      <c r="A33" s="60"/>
      <c r="B33" s="33" t="s">
        <v>32</v>
      </c>
      <c r="C33" s="14" t="s">
        <v>9</v>
      </c>
      <c r="D33" s="68">
        <v>37194</v>
      </c>
      <c r="E33" s="68">
        <v>46868.829721000096</v>
      </c>
      <c r="F33" s="69">
        <f t="shared" si="11"/>
        <v>260937</v>
      </c>
      <c r="G33" s="68">
        <v>37280.402000000002</v>
      </c>
      <c r="H33" s="68">
        <v>46308.456177</v>
      </c>
      <c r="I33" s="69">
        <v>263892.46999999997</v>
      </c>
      <c r="J33" s="69">
        <v>38305</v>
      </c>
      <c r="K33" s="69">
        <v>36726</v>
      </c>
      <c r="L33" s="69">
        <v>235377</v>
      </c>
      <c r="M33" s="74">
        <f t="shared" si="15"/>
        <v>-0.23</v>
      </c>
      <c r="N33" s="72">
        <f t="shared" si="15"/>
        <v>1.21</v>
      </c>
      <c r="O33" s="72">
        <f t="shared" si="15"/>
        <v>-1.1200000000000001</v>
      </c>
      <c r="P33" s="74">
        <f t="shared" si="12"/>
        <v>-2.9</v>
      </c>
      <c r="Q33" s="72">
        <f t="shared" si="13"/>
        <v>27.62</v>
      </c>
      <c r="R33" s="72">
        <f t="shared" si="14"/>
        <v>10.86</v>
      </c>
      <c r="S33" s="94"/>
      <c r="T33" s="91"/>
      <c r="U33" s="91"/>
      <c r="W33" s="1"/>
    </row>
    <row r="34" spans="1:23" x14ac:dyDescent="0.35">
      <c r="A34" s="60"/>
      <c r="B34" s="33" t="s">
        <v>33</v>
      </c>
      <c r="C34" s="14" t="s">
        <v>9</v>
      </c>
      <c r="D34" s="68">
        <v>18692</v>
      </c>
      <c r="E34" s="68">
        <v>18482.768251000001</v>
      </c>
      <c r="F34" s="69">
        <f t="shared" si="11"/>
        <v>102901</v>
      </c>
      <c r="G34" s="68">
        <v>18299.859</v>
      </c>
      <c r="H34" s="68">
        <v>17782.232612</v>
      </c>
      <c r="I34" s="69">
        <v>101333.47100000001</v>
      </c>
      <c r="J34" s="69">
        <v>18018</v>
      </c>
      <c r="K34" s="69">
        <v>12705</v>
      </c>
      <c r="L34" s="69">
        <v>81425</v>
      </c>
      <c r="M34" s="74">
        <f t="shared" si="15"/>
        <v>2.14</v>
      </c>
      <c r="N34" s="72">
        <f t="shared" si="15"/>
        <v>3.94</v>
      </c>
      <c r="O34" s="72">
        <f t="shared" si="15"/>
        <v>1.55</v>
      </c>
      <c r="P34" s="74">
        <f t="shared" si="12"/>
        <v>3.74</v>
      </c>
      <c r="Q34" s="72">
        <f t="shared" si="13"/>
        <v>45.48</v>
      </c>
      <c r="R34" s="72">
        <f t="shared" si="14"/>
        <v>26.38</v>
      </c>
      <c r="S34" s="94"/>
      <c r="T34" s="91"/>
      <c r="U34" s="91"/>
      <c r="W34" s="1"/>
    </row>
    <row r="35" spans="1:23" x14ac:dyDescent="0.35">
      <c r="A35" s="60"/>
      <c r="B35" s="33" t="s">
        <v>34</v>
      </c>
      <c r="C35" s="14" t="s">
        <v>9</v>
      </c>
      <c r="D35" s="68">
        <v>3500</v>
      </c>
      <c r="E35" s="68">
        <v>1820.844425</v>
      </c>
      <c r="F35" s="69">
        <f t="shared" si="11"/>
        <v>10137</v>
      </c>
      <c r="G35" s="68">
        <v>1957.7570000000001</v>
      </c>
      <c r="H35" s="68">
        <v>1170.1879670000001</v>
      </c>
      <c r="I35" s="69">
        <v>6668.4120000000003</v>
      </c>
      <c r="J35" s="69">
        <v>2569</v>
      </c>
      <c r="K35" s="69">
        <v>1081</v>
      </c>
      <c r="L35" s="69">
        <v>6929</v>
      </c>
      <c r="M35" s="74">
        <f t="shared" si="15"/>
        <v>78.78</v>
      </c>
      <c r="N35" s="72">
        <f t="shared" si="15"/>
        <v>55.6</v>
      </c>
      <c r="O35" s="72">
        <f t="shared" si="15"/>
        <v>52.02</v>
      </c>
      <c r="P35" s="74">
        <f t="shared" si="12"/>
        <v>36.24</v>
      </c>
      <c r="Q35" s="72">
        <f t="shared" si="13"/>
        <v>68.44</v>
      </c>
      <c r="R35" s="72">
        <f t="shared" si="14"/>
        <v>46.3</v>
      </c>
      <c r="S35" s="94"/>
      <c r="T35" s="91"/>
      <c r="U35" s="91"/>
      <c r="W35" s="1"/>
    </row>
    <row r="36" spans="1:23" x14ac:dyDescent="0.35">
      <c r="A36" s="60"/>
      <c r="B36" s="33" t="s">
        <v>35</v>
      </c>
      <c r="C36" s="105" t="s">
        <v>31</v>
      </c>
      <c r="D36" s="76">
        <v>5869</v>
      </c>
      <c r="E36" s="76">
        <v>61936.935255999699</v>
      </c>
      <c r="F36" s="69">
        <f t="shared" si="11"/>
        <v>344827</v>
      </c>
      <c r="G36" s="76">
        <v>5921</v>
      </c>
      <c r="H36" s="76">
        <v>62491.986731999998</v>
      </c>
      <c r="I36" s="69">
        <v>356115.603</v>
      </c>
      <c r="J36" s="69">
        <v>3287</v>
      </c>
      <c r="K36" s="69">
        <v>40058</v>
      </c>
      <c r="L36" s="69">
        <v>256735</v>
      </c>
      <c r="M36" s="74">
        <f t="shared" si="15"/>
        <v>-0.88</v>
      </c>
      <c r="N36" s="72">
        <f t="shared" si="15"/>
        <v>-0.89</v>
      </c>
      <c r="O36" s="72">
        <f t="shared" si="15"/>
        <v>-3.17</v>
      </c>
      <c r="P36" s="74">
        <f t="shared" si="12"/>
        <v>78.55</v>
      </c>
      <c r="Q36" s="72">
        <f t="shared" si="13"/>
        <v>54.62</v>
      </c>
      <c r="R36" s="72">
        <f t="shared" si="14"/>
        <v>34.31</v>
      </c>
      <c r="S36" s="94"/>
      <c r="T36" s="91"/>
      <c r="U36" s="91"/>
      <c r="W36" s="1"/>
    </row>
    <row r="37" spans="1:23" x14ac:dyDescent="0.35">
      <c r="A37" s="60"/>
      <c r="B37" s="33" t="s">
        <v>36</v>
      </c>
      <c r="C37" s="14" t="s">
        <v>9</v>
      </c>
      <c r="D37" s="76">
        <v>8500</v>
      </c>
      <c r="E37" s="68">
        <v>6737.7436520000001</v>
      </c>
      <c r="F37" s="69">
        <f t="shared" si="11"/>
        <v>37512</v>
      </c>
      <c r="G37" s="76">
        <v>9390.9159999999993</v>
      </c>
      <c r="H37" s="68">
        <v>7643.9978890000002</v>
      </c>
      <c r="I37" s="69">
        <v>43559.934999999998</v>
      </c>
      <c r="J37" s="69">
        <v>9518</v>
      </c>
      <c r="K37" s="69">
        <v>6141</v>
      </c>
      <c r="L37" s="69">
        <v>39356</v>
      </c>
      <c r="M37" s="74">
        <f t="shared" si="15"/>
        <v>-9.49</v>
      </c>
      <c r="N37" s="72">
        <f t="shared" si="15"/>
        <v>-11.86</v>
      </c>
      <c r="O37" s="72">
        <f t="shared" si="15"/>
        <v>-13.88</v>
      </c>
      <c r="P37" s="74">
        <f t="shared" si="12"/>
        <v>-10.7</v>
      </c>
      <c r="Q37" s="72">
        <f t="shared" si="13"/>
        <v>9.7200000000000006</v>
      </c>
      <c r="R37" s="72">
        <f t="shared" si="14"/>
        <v>-4.6900000000000004</v>
      </c>
      <c r="S37" s="94"/>
      <c r="T37" s="91"/>
      <c r="U37" s="91"/>
      <c r="W37" s="1"/>
    </row>
    <row r="38" spans="1:23" x14ac:dyDescent="0.35">
      <c r="A38" s="60"/>
      <c r="B38" s="33" t="s">
        <v>109</v>
      </c>
      <c r="C38" s="33" t="s">
        <v>38</v>
      </c>
      <c r="D38" s="68"/>
      <c r="E38" s="68">
        <v>12668.583807000001</v>
      </c>
      <c r="F38" s="69">
        <f t="shared" si="11"/>
        <v>70531</v>
      </c>
      <c r="G38" s="68"/>
      <c r="H38" s="68">
        <v>11473.890689</v>
      </c>
      <c r="I38" s="69">
        <v>65384.906999999999</v>
      </c>
      <c r="J38" s="70"/>
      <c r="K38" s="69">
        <v>9314</v>
      </c>
      <c r="L38" s="69">
        <v>59692</v>
      </c>
      <c r="M38" s="74"/>
      <c r="N38" s="72">
        <f>ROUND(E38/H38*100-100,2)</f>
        <v>10.41</v>
      </c>
      <c r="O38" s="72">
        <f>ROUND(F38/I38*100-100,2)</f>
        <v>7.87</v>
      </c>
      <c r="P38" s="74"/>
      <c r="Q38" s="72">
        <f>ROUND(E38/K38*100-100,2)</f>
        <v>36.020000000000003</v>
      </c>
      <c r="R38" s="72">
        <f>ROUND(F38/L38*100-100,2)</f>
        <v>18.16</v>
      </c>
      <c r="S38" s="94"/>
      <c r="W38" s="1"/>
    </row>
    <row r="39" spans="1:23" x14ac:dyDescent="0.35">
      <c r="A39" s="60"/>
      <c r="B39" s="33" t="s">
        <v>39</v>
      </c>
      <c r="C39" s="33" t="s">
        <v>38</v>
      </c>
      <c r="D39" s="69"/>
      <c r="E39" s="68">
        <v>11589.057913000001</v>
      </c>
      <c r="F39" s="69">
        <f t="shared" si="11"/>
        <v>64521</v>
      </c>
      <c r="G39" s="69"/>
      <c r="H39" s="68">
        <v>10417.347245000001</v>
      </c>
      <c r="I39" s="69">
        <v>59364.08</v>
      </c>
      <c r="J39" s="70"/>
      <c r="K39" s="69">
        <v>9431</v>
      </c>
      <c r="L39" s="69">
        <v>60443</v>
      </c>
      <c r="M39" s="71" t="s">
        <v>4</v>
      </c>
      <c r="N39" s="72">
        <f>ROUND(E39/H39*100-100,2)</f>
        <v>11.25</v>
      </c>
      <c r="O39" s="72">
        <f>ROUND(F39/I39*100-100,2)</f>
        <v>8.69</v>
      </c>
      <c r="P39" s="71" t="s">
        <v>4</v>
      </c>
      <c r="Q39" s="72">
        <f>ROUND(E39/K39*100-100,2)</f>
        <v>22.88</v>
      </c>
      <c r="R39" s="72">
        <f>ROUND(F39/L39*100-100,2)</f>
        <v>6.75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40</v>
      </c>
      <c r="B41" s="33" t="s">
        <v>41</v>
      </c>
      <c r="C41" s="33" t="s">
        <v>38</v>
      </c>
      <c r="D41" s="68"/>
      <c r="E41" s="69">
        <f t="shared" ref="E41:L41" si="16">SUM(E42:E45)</f>
        <v>9254.1113120000009</v>
      </c>
      <c r="F41" s="69">
        <f t="shared" si="16"/>
        <v>51522</v>
      </c>
      <c r="G41" s="68"/>
      <c r="H41" s="69">
        <f t="shared" si="16"/>
        <v>5127.1673479999999</v>
      </c>
      <c r="I41" s="69">
        <f t="shared" si="16"/>
        <v>29217.576000000001</v>
      </c>
      <c r="J41" s="70"/>
      <c r="K41" s="69">
        <f t="shared" si="16"/>
        <v>86</v>
      </c>
      <c r="L41" s="69">
        <f t="shared" si="16"/>
        <v>549</v>
      </c>
      <c r="M41" s="71" t="s">
        <v>4</v>
      </c>
      <c r="N41" s="72">
        <f>ROUND(E41/H41*100-100,2)</f>
        <v>80.489999999999995</v>
      </c>
      <c r="O41" s="72">
        <f>ROUND(F41/I41*100-100,2)</f>
        <v>76.34</v>
      </c>
      <c r="P41" s="71" t="s">
        <v>4</v>
      </c>
      <c r="Q41" s="72">
        <f>ROUND(E41/K41*100-100,2)</f>
        <v>10660.59</v>
      </c>
      <c r="R41" s="72">
        <f>ROUND(F41/L41*100-100,2)</f>
        <v>9284.7000000000007</v>
      </c>
      <c r="S41" s="94"/>
      <c r="T41" s="91"/>
      <c r="U41" s="91"/>
      <c r="W41" s="1"/>
    </row>
    <row r="42" spans="1:23" x14ac:dyDescent="0.35">
      <c r="A42" s="60"/>
      <c r="B42" s="33" t="s">
        <v>42</v>
      </c>
      <c r="C42" s="14" t="s">
        <v>9</v>
      </c>
      <c r="D42" s="99">
        <v>61942</v>
      </c>
      <c r="E42" s="99">
        <v>8148.4626660000004</v>
      </c>
      <c r="F42" s="69">
        <f t="shared" ref="F42:F45" si="17">ROUND(E42/179.617273*1000,0)</f>
        <v>45366</v>
      </c>
      <c r="G42" s="99">
        <v>0</v>
      </c>
      <c r="H42" s="99">
        <v>0</v>
      </c>
      <c r="I42" s="69">
        <v>0</v>
      </c>
      <c r="J42" s="69">
        <v>0</v>
      </c>
      <c r="K42" s="69">
        <v>0</v>
      </c>
      <c r="L42" s="69">
        <v>0</v>
      </c>
      <c r="M42" s="101">
        <v>100</v>
      </c>
      <c r="N42" s="102">
        <v>100</v>
      </c>
      <c r="O42" s="101">
        <v>100</v>
      </c>
      <c r="P42" s="101">
        <v>100</v>
      </c>
      <c r="Q42" s="102">
        <v>100</v>
      </c>
      <c r="R42" s="102">
        <v>100</v>
      </c>
      <c r="S42" s="94"/>
      <c r="T42" s="91"/>
      <c r="U42" s="91"/>
      <c r="W42" s="1"/>
    </row>
    <row r="43" spans="1:23" s="112" customFormat="1" x14ac:dyDescent="0.35">
      <c r="A43" s="104"/>
      <c r="B43" s="105" t="s">
        <v>43</v>
      </c>
      <c r="C43" s="113" t="s">
        <v>9</v>
      </c>
      <c r="D43" s="116">
        <v>3037</v>
      </c>
      <c r="E43" s="99">
        <v>1105.6486460000001</v>
      </c>
      <c r="F43" s="69">
        <f t="shared" si="17"/>
        <v>6156</v>
      </c>
      <c r="G43" s="106">
        <v>52152</v>
      </c>
      <c r="H43" s="99">
        <v>5127.1673479999999</v>
      </c>
      <c r="I43" s="107">
        <v>29217.576000000001</v>
      </c>
      <c r="J43" s="107">
        <v>437</v>
      </c>
      <c r="K43" s="107">
        <v>86</v>
      </c>
      <c r="L43" s="107">
        <v>549</v>
      </c>
      <c r="M43" s="101">
        <f>ROUND(D43/G43*100-100,2)</f>
        <v>-94.18</v>
      </c>
      <c r="N43" s="102">
        <f>ROUND(E43/H43*100-100,2)</f>
        <v>-78.44</v>
      </c>
      <c r="O43" s="101">
        <f>ROUND(F43/I43*100-100,2)</f>
        <v>-78.930000000000007</v>
      </c>
      <c r="P43" s="101">
        <f>ROUND(D43/J43*100-100,2)</f>
        <v>594.97</v>
      </c>
      <c r="Q43" s="102">
        <f>ROUND(E43/K43*100-100,2)</f>
        <v>1185.6400000000001</v>
      </c>
      <c r="R43" s="102">
        <f>ROUND(F43/L43*100-100,2)</f>
        <v>1021.31</v>
      </c>
      <c r="S43" s="108"/>
      <c r="T43" s="109"/>
      <c r="U43" s="109"/>
      <c r="V43" s="110"/>
      <c r="W43" s="111"/>
    </row>
    <row r="44" spans="1:23" x14ac:dyDescent="0.35">
      <c r="A44" s="60"/>
      <c r="B44" s="33" t="s">
        <v>44</v>
      </c>
      <c r="C44" s="14" t="s">
        <v>9</v>
      </c>
      <c r="D44" s="68">
        <v>0</v>
      </c>
      <c r="E44" s="68">
        <v>0</v>
      </c>
      <c r="F44" s="69">
        <f t="shared" si="17"/>
        <v>0</v>
      </c>
      <c r="G44" s="68">
        <v>0</v>
      </c>
      <c r="H44" s="68">
        <v>0</v>
      </c>
      <c r="I44" s="68">
        <v>0</v>
      </c>
      <c r="J44" s="69">
        <v>0</v>
      </c>
      <c r="K44" s="68">
        <v>0</v>
      </c>
      <c r="L44" s="69">
        <v>0</v>
      </c>
      <c r="M44" s="101">
        <v>0</v>
      </c>
      <c r="N44" s="102">
        <v>0</v>
      </c>
      <c r="O44" s="101">
        <v>0</v>
      </c>
      <c r="P44" s="101">
        <v>0</v>
      </c>
      <c r="Q44" s="101">
        <v>0</v>
      </c>
      <c r="R44" s="101">
        <v>0</v>
      </c>
      <c r="S44" s="94"/>
      <c r="T44" s="91"/>
      <c r="U44" s="91"/>
      <c r="W44" s="1"/>
    </row>
    <row r="45" spans="1:23" x14ac:dyDescent="0.35">
      <c r="A45" s="60"/>
      <c r="B45" s="33" t="s">
        <v>45</v>
      </c>
      <c r="C45" s="14" t="s">
        <v>9</v>
      </c>
      <c r="D45" s="68">
        <v>0</v>
      </c>
      <c r="E45" s="68">
        <v>0</v>
      </c>
      <c r="F45" s="69">
        <f t="shared" si="17"/>
        <v>0</v>
      </c>
      <c r="G45" s="68">
        <v>0</v>
      </c>
      <c r="H45" s="68">
        <v>0</v>
      </c>
      <c r="I45" s="68">
        <v>0</v>
      </c>
      <c r="J45" s="69">
        <v>0</v>
      </c>
      <c r="K45" s="69">
        <v>0</v>
      </c>
      <c r="L45" s="69">
        <v>0</v>
      </c>
      <c r="M45" s="101">
        <v>0</v>
      </c>
      <c r="N45" s="102">
        <v>0</v>
      </c>
      <c r="O45" s="101">
        <v>0</v>
      </c>
      <c r="P45" s="101">
        <v>0</v>
      </c>
      <c r="Q45" s="102">
        <v>0</v>
      </c>
      <c r="R45" s="102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46</v>
      </c>
      <c r="B47" s="33" t="s">
        <v>47</v>
      </c>
      <c r="C47" s="33" t="s">
        <v>7</v>
      </c>
      <c r="D47" s="68"/>
      <c r="E47" s="69">
        <f>SUM(E48,E49,E53,E64,E68,E72,E73,E74,E75,E80,E88,E89,E90,E91,E92,E94,E93)</f>
        <v>61726.37687700001</v>
      </c>
      <c r="F47" s="69">
        <f>SUM(F48,F49,F53,F64,F68,F72,F73,F74,F75,F80,F88,F89,F90,F91,F92,F94,F93)</f>
        <v>343658</v>
      </c>
      <c r="G47" s="68"/>
      <c r="H47" s="69">
        <f t="shared" ref="H47:I47" si="18">SUM(H48,H49,H53,H64,H68,H72,H73,H74,H75,H80,H88,H89,H90,H91,H92,H94,H93)</f>
        <v>68197.516820999997</v>
      </c>
      <c r="I47" s="69">
        <f t="shared" si="18"/>
        <v>388629.11099999998</v>
      </c>
      <c r="J47" s="70"/>
      <c r="K47" s="69">
        <f t="shared" ref="K47:L47" si="19">SUM(K48,K49,K53,K64,K68,K72,K73,K74,K75,K80,K88,K89,K90,K91,K92,K94,K93)</f>
        <v>55764</v>
      </c>
      <c r="L47" s="69">
        <f t="shared" si="19"/>
        <v>357388</v>
      </c>
      <c r="M47" s="71" t="s">
        <v>4</v>
      </c>
      <c r="N47" s="72">
        <f t="shared" ref="N47:O53" si="20">ROUND(E47/H47*100-100,2)</f>
        <v>-9.49</v>
      </c>
      <c r="O47" s="72">
        <f t="shared" si="20"/>
        <v>-11.57</v>
      </c>
      <c r="P47" s="71" t="s">
        <v>4</v>
      </c>
      <c r="Q47" s="72">
        <f t="shared" ref="Q47:R53" si="21">ROUND(E47/K47*100-100,2)</f>
        <v>10.69</v>
      </c>
      <c r="R47" s="72">
        <f t="shared" si="21"/>
        <v>-3.84</v>
      </c>
      <c r="S47" s="94"/>
      <c r="T47" s="91"/>
      <c r="U47" s="91"/>
      <c r="W47" s="1"/>
    </row>
    <row r="48" spans="1:23" x14ac:dyDescent="0.35">
      <c r="A48" s="60"/>
      <c r="B48" s="33" t="s">
        <v>48</v>
      </c>
      <c r="C48" s="33" t="s">
        <v>27</v>
      </c>
      <c r="D48" s="99">
        <v>150</v>
      </c>
      <c r="E48" s="68">
        <v>1003.1501500000001</v>
      </c>
      <c r="F48" s="69">
        <f>ROUND(E48/179.617273*1000,0)</f>
        <v>5585</v>
      </c>
      <c r="G48" s="99">
        <v>183.36799999999999</v>
      </c>
      <c r="H48" s="68">
        <v>1100.803752</v>
      </c>
      <c r="I48" s="69">
        <v>6273.0159999999996</v>
      </c>
      <c r="J48" s="69">
        <v>160</v>
      </c>
      <c r="K48" s="69">
        <v>1057</v>
      </c>
      <c r="L48" s="69">
        <v>6775</v>
      </c>
      <c r="M48" s="74">
        <f>ROUND(D48/G48*100-100,2)</f>
        <v>-18.2</v>
      </c>
      <c r="N48" s="72">
        <f t="shared" si="20"/>
        <v>-8.8699999999999992</v>
      </c>
      <c r="O48" s="72">
        <f t="shared" si="20"/>
        <v>-10.97</v>
      </c>
      <c r="P48" s="74">
        <f>ROUND(D48/J48*100-100,2)</f>
        <v>-6.25</v>
      </c>
      <c r="Q48" s="72">
        <f t="shared" si="21"/>
        <v>-5.09</v>
      </c>
      <c r="R48" s="72">
        <f t="shared" si="21"/>
        <v>-17.559999999999999</v>
      </c>
      <c r="S48" s="94"/>
      <c r="T48" s="91"/>
      <c r="U48" s="91"/>
      <c r="W48" s="1"/>
    </row>
    <row r="49" spans="1:24" x14ac:dyDescent="0.35">
      <c r="A49" s="60"/>
      <c r="B49" s="33" t="s">
        <v>49</v>
      </c>
      <c r="C49" s="33" t="s">
        <v>38</v>
      </c>
      <c r="D49" s="68"/>
      <c r="E49" s="69">
        <f t="shared" ref="E49:L49" si="22">SUM(E50:E52)</f>
        <v>5649.1395039999998</v>
      </c>
      <c r="F49" s="69">
        <f t="shared" si="22"/>
        <v>31451</v>
      </c>
      <c r="G49" s="68"/>
      <c r="H49" s="69">
        <f t="shared" si="22"/>
        <v>6234.1721719999996</v>
      </c>
      <c r="I49" s="69">
        <f t="shared" si="22"/>
        <v>35525.948000000004</v>
      </c>
      <c r="J49" s="70"/>
      <c r="K49" s="69">
        <f t="shared" si="22"/>
        <v>3697</v>
      </c>
      <c r="L49" s="69">
        <f t="shared" si="22"/>
        <v>23693</v>
      </c>
      <c r="M49" s="71" t="s">
        <v>4</v>
      </c>
      <c r="N49" s="72">
        <f t="shared" si="20"/>
        <v>-9.3800000000000008</v>
      </c>
      <c r="O49" s="72">
        <f t="shared" si="20"/>
        <v>-11.47</v>
      </c>
      <c r="P49" s="71" t="s">
        <v>4</v>
      </c>
      <c r="Q49" s="72">
        <f t="shared" si="21"/>
        <v>52.8</v>
      </c>
      <c r="R49" s="72">
        <f t="shared" si="21"/>
        <v>32.74</v>
      </c>
      <c r="S49" s="94"/>
      <c r="T49" s="91"/>
      <c r="U49" s="91"/>
      <c r="W49" s="1"/>
    </row>
    <row r="50" spans="1:24" x14ac:dyDescent="0.35">
      <c r="A50" s="17"/>
      <c r="B50" s="33" t="s">
        <v>50</v>
      </c>
      <c r="C50" s="33" t="s">
        <v>31</v>
      </c>
      <c r="D50" s="76">
        <v>361</v>
      </c>
      <c r="E50" s="68">
        <v>3307.463315</v>
      </c>
      <c r="F50" s="69">
        <f t="shared" ref="F50:F53" si="23">ROUND(E50/179.617273*1000,0)</f>
        <v>18414</v>
      </c>
      <c r="G50" s="76">
        <v>410.91300000000001</v>
      </c>
      <c r="H50" s="68">
        <v>3743.9966960000002</v>
      </c>
      <c r="I50" s="69">
        <v>21335.48</v>
      </c>
      <c r="J50" s="69">
        <v>220</v>
      </c>
      <c r="K50" s="69">
        <v>1778</v>
      </c>
      <c r="L50" s="69">
        <v>11393</v>
      </c>
      <c r="M50" s="74">
        <f>ROUND(D50/G50*100-100,2)</f>
        <v>-12.15</v>
      </c>
      <c r="N50" s="72">
        <f t="shared" si="20"/>
        <v>-11.66</v>
      </c>
      <c r="O50" s="72">
        <f t="shared" si="20"/>
        <v>-13.69</v>
      </c>
      <c r="P50" s="74">
        <f>ROUND(D50/J50*100-100,2)</f>
        <v>64.09</v>
      </c>
      <c r="Q50" s="72">
        <f t="shared" si="21"/>
        <v>86.02</v>
      </c>
      <c r="R50" s="72">
        <f t="shared" si="21"/>
        <v>61.63</v>
      </c>
      <c r="S50" s="94"/>
      <c r="T50" s="91"/>
      <c r="U50" s="91"/>
      <c r="W50" s="1"/>
    </row>
    <row r="51" spans="1:24" x14ac:dyDescent="0.35">
      <c r="A51" s="17"/>
      <c r="B51" s="33" t="s">
        <v>51</v>
      </c>
      <c r="C51" s="33" t="s">
        <v>31</v>
      </c>
      <c r="D51" s="76">
        <v>240</v>
      </c>
      <c r="E51" s="68">
        <v>1093.369406</v>
      </c>
      <c r="F51" s="69">
        <f t="shared" si="23"/>
        <v>6087</v>
      </c>
      <c r="G51" s="76">
        <v>237.191</v>
      </c>
      <c r="H51" s="68">
        <v>1053.078892</v>
      </c>
      <c r="I51" s="69">
        <v>6001.0559999999996</v>
      </c>
      <c r="J51" s="69">
        <v>164</v>
      </c>
      <c r="K51" s="69">
        <v>878</v>
      </c>
      <c r="L51" s="69">
        <v>5627</v>
      </c>
      <c r="M51" s="74">
        <f>ROUND(D51/G51*100-100,2)</f>
        <v>1.18</v>
      </c>
      <c r="N51" s="72">
        <f t="shared" si="20"/>
        <v>3.83</v>
      </c>
      <c r="O51" s="72">
        <f t="shared" si="20"/>
        <v>1.43</v>
      </c>
      <c r="P51" s="74">
        <f>ROUND(D51/J51*100-100,2)</f>
        <v>46.34</v>
      </c>
      <c r="Q51" s="72">
        <f t="shared" si="21"/>
        <v>24.53</v>
      </c>
      <c r="R51" s="72">
        <f t="shared" si="21"/>
        <v>8.17</v>
      </c>
      <c r="S51" s="94"/>
      <c r="T51" s="91"/>
      <c r="U51" s="91"/>
      <c r="W51" s="1"/>
    </row>
    <row r="52" spans="1:24" x14ac:dyDescent="0.35">
      <c r="A52" s="17"/>
      <c r="B52" s="33" t="s">
        <v>52</v>
      </c>
      <c r="C52" s="33" t="s">
        <v>38</v>
      </c>
      <c r="D52" s="76"/>
      <c r="E52" s="68">
        <v>1248.306783</v>
      </c>
      <c r="F52" s="69">
        <f t="shared" si="23"/>
        <v>6950</v>
      </c>
      <c r="G52" s="76">
        <v>144.49</v>
      </c>
      <c r="H52" s="68">
        <v>1437.0965839999999</v>
      </c>
      <c r="I52" s="69">
        <v>8189.4120000000003</v>
      </c>
      <c r="J52" s="70"/>
      <c r="K52" s="69">
        <v>1041</v>
      </c>
      <c r="L52" s="69">
        <v>6673</v>
      </c>
      <c r="M52" s="71" t="s">
        <v>4</v>
      </c>
      <c r="N52" s="72">
        <f t="shared" si="20"/>
        <v>-13.14</v>
      </c>
      <c r="O52" s="72">
        <f t="shared" si="20"/>
        <v>-15.13</v>
      </c>
      <c r="P52" s="71" t="s">
        <v>4</v>
      </c>
      <c r="Q52" s="72">
        <f t="shared" si="21"/>
        <v>19.91</v>
      </c>
      <c r="R52" s="72">
        <f t="shared" si="21"/>
        <v>4.1500000000000004</v>
      </c>
      <c r="S52" s="94"/>
      <c r="T52" s="91"/>
      <c r="U52" s="91"/>
      <c r="W52" s="1"/>
    </row>
    <row r="53" spans="1:24" x14ac:dyDescent="0.35">
      <c r="A53" s="60"/>
      <c r="B53" s="33" t="s">
        <v>53</v>
      </c>
      <c r="C53" s="14" t="s">
        <v>9</v>
      </c>
      <c r="D53" s="68">
        <v>1864</v>
      </c>
      <c r="E53" s="68">
        <v>3631.1408769999998</v>
      </c>
      <c r="F53" s="69">
        <f t="shared" si="23"/>
        <v>20216</v>
      </c>
      <c r="G53" s="68">
        <v>1436.6959999999999</v>
      </c>
      <c r="H53" s="68">
        <v>3775.5320160000001</v>
      </c>
      <c r="I53" s="69">
        <v>21515.170999999998</v>
      </c>
      <c r="J53" s="69">
        <v>1278</v>
      </c>
      <c r="K53" s="69">
        <v>2480</v>
      </c>
      <c r="L53" s="69">
        <v>15892</v>
      </c>
      <c r="M53" s="74">
        <f>ROUND(D53/G53*100-100,2)</f>
        <v>29.74</v>
      </c>
      <c r="N53" s="72">
        <f t="shared" si="20"/>
        <v>-3.82</v>
      </c>
      <c r="O53" s="72">
        <f t="shared" si="20"/>
        <v>-6.04</v>
      </c>
      <c r="P53" s="74">
        <f>ROUND(D53/J53*100-100,2)</f>
        <v>45.85</v>
      </c>
      <c r="Q53" s="72">
        <f t="shared" si="21"/>
        <v>46.42</v>
      </c>
      <c r="R53" s="72">
        <f t="shared" si="21"/>
        <v>27.21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54</v>
      </c>
      <c r="W55" s="1"/>
    </row>
    <row r="56" spans="1:24" x14ac:dyDescent="0.35">
      <c r="A56" s="37"/>
      <c r="W56" s="1"/>
    </row>
    <row r="57" spans="1:24" x14ac:dyDescent="0.35">
      <c r="A57" s="129" t="s">
        <v>117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W57" s="1"/>
    </row>
    <row r="58" spans="1:24" x14ac:dyDescent="0.35">
      <c r="E58" s="3"/>
      <c r="H58" s="3"/>
      <c r="K58" s="3"/>
      <c r="O58" s="5" t="s">
        <v>104</v>
      </c>
      <c r="W58" s="1"/>
    </row>
    <row r="59" spans="1:24" x14ac:dyDescent="0.35">
      <c r="E59" s="3"/>
      <c r="H59" s="3"/>
      <c r="K59" s="3"/>
      <c r="O59" s="5" t="s">
        <v>110</v>
      </c>
      <c r="W59" s="1"/>
    </row>
    <row r="60" spans="1:24" x14ac:dyDescent="0.35">
      <c r="A60" s="62"/>
      <c r="B60" s="140" t="s">
        <v>96</v>
      </c>
      <c r="C60" s="7" t="s">
        <v>93</v>
      </c>
      <c r="D60" s="130" t="s">
        <v>128</v>
      </c>
      <c r="E60" s="131"/>
      <c r="F60" s="132"/>
      <c r="G60" s="133" t="s">
        <v>129</v>
      </c>
      <c r="H60" s="134"/>
      <c r="I60" s="135"/>
      <c r="J60" s="65" t="s">
        <v>118</v>
      </c>
      <c r="K60" s="66"/>
      <c r="L60" s="67"/>
      <c r="M60" s="8"/>
      <c r="N60" s="9" t="s">
        <v>119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41"/>
      <c r="C61" s="14" t="s">
        <v>94</v>
      </c>
      <c r="D61" s="15" t="s">
        <v>95</v>
      </c>
      <c r="E61" s="136" t="s">
        <v>99</v>
      </c>
      <c r="F61" s="137"/>
      <c r="G61" s="17"/>
      <c r="H61" s="136" t="s">
        <v>99</v>
      </c>
      <c r="I61" s="137"/>
      <c r="J61" s="12"/>
      <c r="K61" s="136" t="s">
        <v>99</v>
      </c>
      <c r="L61" s="137"/>
      <c r="M61" s="124" t="s">
        <v>125</v>
      </c>
      <c r="N61" s="125"/>
      <c r="O61" s="126"/>
      <c r="P61" s="127" t="s">
        <v>120</v>
      </c>
      <c r="Q61" s="128"/>
      <c r="R61" s="128"/>
      <c r="W61" s="1"/>
    </row>
    <row r="62" spans="1:24" x14ac:dyDescent="0.35">
      <c r="A62" s="63" t="s">
        <v>2</v>
      </c>
      <c r="B62" s="141"/>
      <c r="C62" s="14" t="s">
        <v>97</v>
      </c>
      <c r="D62" s="20" t="s">
        <v>98</v>
      </c>
      <c r="E62" s="138"/>
      <c r="F62" s="139"/>
      <c r="G62" s="21" t="s">
        <v>98</v>
      </c>
      <c r="H62" s="138"/>
      <c r="I62" s="139"/>
      <c r="J62" s="22" t="s">
        <v>98</v>
      </c>
      <c r="K62" s="138"/>
      <c r="L62" s="139"/>
      <c r="M62" s="22"/>
      <c r="N62" s="124" t="s">
        <v>99</v>
      </c>
      <c r="O62" s="126"/>
      <c r="P62" s="22" t="s">
        <v>98</v>
      </c>
      <c r="Q62" s="124" t="s">
        <v>99</v>
      </c>
      <c r="R62" s="125"/>
      <c r="W62" s="1"/>
    </row>
    <row r="63" spans="1:24" x14ac:dyDescent="0.35">
      <c r="A63" s="64"/>
      <c r="B63" s="142"/>
      <c r="C63" s="24" t="s">
        <v>100</v>
      </c>
      <c r="D63" s="23"/>
      <c r="E63" s="25" t="s">
        <v>101</v>
      </c>
      <c r="F63" s="26" t="s">
        <v>102</v>
      </c>
      <c r="G63" s="115"/>
      <c r="H63" s="25" t="s">
        <v>101</v>
      </c>
      <c r="I63" s="26" t="s">
        <v>103</v>
      </c>
      <c r="J63" s="28"/>
      <c r="K63" s="25" t="s">
        <v>101</v>
      </c>
      <c r="L63" s="26" t="s">
        <v>103</v>
      </c>
      <c r="M63" s="28"/>
      <c r="N63" s="29" t="s">
        <v>105</v>
      </c>
      <c r="O63" s="30" t="s">
        <v>103</v>
      </c>
      <c r="P63" s="31"/>
      <c r="Q63" s="28" t="s">
        <v>105</v>
      </c>
      <c r="R63" s="47" t="s">
        <v>103</v>
      </c>
      <c r="T63" s="96"/>
      <c r="U63" s="96"/>
      <c r="W63" s="1"/>
      <c r="X63" s="3"/>
    </row>
    <row r="64" spans="1:24" x14ac:dyDescent="0.35">
      <c r="A64" s="38"/>
      <c r="B64" s="37" t="s">
        <v>55</v>
      </c>
      <c r="C64" s="37" t="s">
        <v>7</v>
      </c>
      <c r="D64" s="77"/>
      <c r="E64" s="78">
        <f t="shared" ref="E64:L64" si="24">SUM(E65:E67)</f>
        <v>7459.1137739999995</v>
      </c>
      <c r="F64" s="78">
        <f t="shared" si="24"/>
        <v>41528</v>
      </c>
      <c r="G64" s="77"/>
      <c r="H64" s="78">
        <f t="shared" si="24"/>
        <v>8968.3128489999999</v>
      </c>
      <c r="I64" s="78">
        <f t="shared" si="24"/>
        <v>51106.677000000003</v>
      </c>
      <c r="J64" s="79"/>
      <c r="K64" s="78">
        <f t="shared" si="24"/>
        <v>7130</v>
      </c>
      <c r="L64" s="78">
        <f t="shared" si="24"/>
        <v>45696</v>
      </c>
      <c r="M64" s="80" t="s">
        <v>56</v>
      </c>
      <c r="N64" s="81">
        <f t="shared" ref="N64:N75" si="25">ROUND(E64/H64*100-100,2)</f>
        <v>-16.829999999999998</v>
      </c>
      <c r="O64" s="81">
        <f t="shared" ref="O64:O75" si="26">ROUND(F64/I64*100-100,2)</f>
        <v>-18.739999999999998</v>
      </c>
      <c r="P64" s="80" t="s">
        <v>56</v>
      </c>
      <c r="Q64" s="81">
        <f t="shared" ref="Q64:Q75" si="27">ROUND(E64/K64*100-100,2)</f>
        <v>4.62</v>
      </c>
      <c r="R64" s="81">
        <f t="shared" ref="R64:R75" si="28">ROUND(F64/L64*100-100,2)</f>
        <v>-9.1199999999999992</v>
      </c>
      <c r="W64" s="1"/>
      <c r="X64" s="3"/>
    </row>
    <row r="65" spans="1:24" x14ac:dyDescent="0.35">
      <c r="B65" s="37" t="s">
        <v>57</v>
      </c>
      <c r="C65" s="32" t="s">
        <v>58</v>
      </c>
      <c r="D65" s="77">
        <v>95</v>
      </c>
      <c r="E65" s="77">
        <v>3323.8224409999998</v>
      </c>
      <c r="F65" s="69">
        <f t="shared" ref="F65:F67" si="29">ROUND(E65/179.617273*1000,0)</f>
        <v>18505</v>
      </c>
      <c r="G65" s="77">
        <v>116.696</v>
      </c>
      <c r="H65" s="77">
        <v>4098.4052590000001</v>
      </c>
      <c r="I65" s="69">
        <v>23355.105</v>
      </c>
      <c r="J65" s="82">
        <v>125</v>
      </c>
      <c r="K65" s="82">
        <v>3089</v>
      </c>
      <c r="L65" s="82">
        <v>19799</v>
      </c>
      <c r="M65" s="83">
        <f>ROUND(D65/G65*100-100,2)</f>
        <v>-18.59</v>
      </c>
      <c r="N65" s="81">
        <f t="shared" si="25"/>
        <v>-18.899999999999999</v>
      </c>
      <c r="O65" s="81">
        <f t="shared" si="26"/>
        <v>-20.77</v>
      </c>
      <c r="P65" s="83">
        <f>ROUND(D65/J65*100-100,2)</f>
        <v>-24</v>
      </c>
      <c r="Q65" s="81">
        <f t="shared" si="27"/>
        <v>7.6</v>
      </c>
      <c r="R65" s="81">
        <f t="shared" si="28"/>
        <v>-6.54</v>
      </c>
      <c r="T65" s="91"/>
      <c r="U65" s="91"/>
      <c r="W65" s="1"/>
    </row>
    <row r="66" spans="1:24" x14ac:dyDescent="0.35">
      <c r="B66" s="37" t="s">
        <v>59</v>
      </c>
      <c r="C66" s="32" t="s">
        <v>58</v>
      </c>
      <c r="D66" s="77">
        <v>760</v>
      </c>
      <c r="E66" s="77">
        <v>3893.0252230000001</v>
      </c>
      <c r="F66" s="69">
        <f t="shared" si="29"/>
        <v>21674</v>
      </c>
      <c r="G66" s="77">
        <v>940.61800000000005</v>
      </c>
      <c r="H66" s="77">
        <v>4642.9361099999996</v>
      </c>
      <c r="I66" s="69">
        <v>26458.151000000002</v>
      </c>
      <c r="J66" s="82">
        <v>725</v>
      </c>
      <c r="K66" s="82">
        <v>3836</v>
      </c>
      <c r="L66" s="82">
        <v>24584</v>
      </c>
      <c r="M66" s="83">
        <f>ROUND(D66/G66*100-100,2)</f>
        <v>-19.2</v>
      </c>
      <c r="N66" s="81">
        <f t="shared" si="25"/>
        <v>-16.149999999999999</v>
      </c>
      <c r="O66" s="81">
        <f t="shared" si="26"/>
        <v>-18.079999999999998</v>
      </c>
      <c r="P66" s="83">
        <f>ROUND(D66/J66*100-100,2)</f>
        <v>4.83</v>
      </c>
      <c r="Q66" s="81">
        <f t="shared" si="27"/>
        <v>1.49</v>
      </c>
      <c r="R66" s="81">
        <f t="shared" si="28"/>
        <v>-11.84</v>
      </c>
      <c r="T66" s="91"/>
      <c r="U66" s="91"/>
      <c r="W66" s="1"/>
    </row>
    <row r="67" spans="1:24" x14ac:dyDescent="0.35">
      <c r="B67" s="37" t="s">
        <v>60</v>
      </c>
      <c r="C67" s="37" t="s">
        <v>7</v>
      </c>
      <c r="D67" s="77"/>
      <c r="E67" s="77">
        <v>242.26611</v>
      </c>
      <c r="F67" s="69">
        <f t="shared" si="29"/>
        <v>1349</v>
      </c>
      <c r="G67" s="77"/>
      <c r="H67" s="77">
        <v>226.97148000000001</v>
      </c>
      <c r="I67" s="69">
        <v>1293.421</v>
      </c>
      <c r="J67" s="79"/>
      <c r="K67" s="82">
        <v>205</v>
      </c>
      <c r="L67" s="82">
        <v>1313</v>
      </c>
      <c r="M67" s="80" t="s">
        <v>56</v>
      </c>
      <c r="N67" s="81">
        <f t="shared" si="25"/>
        <v>6.74</v>
      </c>
      <c r="O67" s="81">
        <f t="shared" si="26"/>
        <v>4.3</v>
      </c>
      <c r="P67" s="80" t="s">
        <v>56</v>
      </c>
      <c r="Q67" s="81">
        <f t="shared" si="27"/>
        <v>18.18</v>
      </c>
      <c r="R67" s="81">
        <f t="shared" si="28"/>
        <v>2.74</v>
      </c>
      <c r="T67" s="91"/>
      <c r="U67" s="91"/>
      <c r="W67" s="1"/>
    </row>
    <row r="68" spans="1:24" x14ac:dyDescent="0.35">
      <c r="A68" s="38"/>
      <c r="B68" s="37" t="s">
        <v>61</v>
      </c>
      <c r="C68" s="37" t="s">
        <v>62</v>
      </c>
      <c r="D68" s="78">
        <f t="shared" ref="D68:L68" si="30">SUM(D69:D71)</f>
        <v>1990</v>
      </c>
      <c r="E68" s="78">
        <f t="shared" si="30"/>
        <v>2325.8688509999988</v>
      </c>
      <c r="F68" s="78">
        <f t="shared" si="30"/>
        <v>12949</v>
      </c>
      <c r="G68" s="78">
        <f t="shared" si="30"/>
        <v>2039.3700000000001</v>
      </c>
      <c r="H68" s="78">
        <f t="shared" si="30"/>
        <v>3216.3209649999999</v>
      </c>
      <c r="I68" s="78">
        <f t="shared" si="30"/>
        <v>18328.465</v>
      </c>
      <c r="J68" s="78">
        <f t="shared" si="30"/>
        <v>1724</v>
      </c>
      <c r="K68" s="78">
        <f t="shared" si="30"/>
        <v>1701</v>
      </c>
      <c r="L68" s="78">
        <f t="shared" si="30"/>
        <v>10900</v>
      </c>
      <c r="M68" s="83">
        <f>ROUND(D68/G68*100-100,2)</f>
        <v>-2.42</v>
      </c>
      <c r="N68" s="81">
        <f t="shared" si="25"/>
        <v>-27.69</v>
      </c>
      <c r="O68" s="81">
        <f t="shared" si="26"/>
        <v>-29.35</v>
      </c>
      <c r="P68" s="83">
        <f>ROUND(D68/J68*100-100,2)</f>
        <v>15.43</v>
      </c>
      <c r="Q68" s="81">
        <f t="shared" si="27"/>
        <v>36.74</v>
      </c>
      <c r="R68" s="81">
        <f t="shared" si="28"/>
        <v>18.8</v>
      </c>
      <c r="T68" s="91"/>
      <c r="U68" s="91"/>
      <c r="W68" s="1"/>
    </row>
    <row r="69" spans="1:24" x14ac:dyDescent="0.35">
      <c r="A69" s="38"/>
      <c r="B69" s="37" t="s">
        <v>63</v>
      </c>
      <c r="C69" s="37" t="s">
        <v>62</v>
      </c>
      <c r="D69" s="77">
        <v>710</v>
      </c>
      <c r="E69" s="77">
        <v>1717.829739</v>
      </c>
      <c r="F69" s="69">
        <f t="shared" ref="F69:F74" si="31">ROUND(E69/179.617273*1000,0)</f>
        <v>9564</v>
      </c>
      <c r="G69" s="77">
        <v>917.78899999999999</v>
      </c>
      <c r="H69" s="77">
        <v>2540.471121</v>
      </c>
      <c r="I69" s="69">
        <v>14477.075000000001</v>
      </c>
      <c r="J69" s="82">
        <v>641</v>
      </c>
      <c r="K69" s="82">
        <v>1275</v>
      </c>
      <c r="L69" s="82">
        <v>8169</v>
      </c>
      <c r="M69" s="83">
        <f>ROUND(D69/G69*100-100,2)</f>
        <v>-22.64</v>
      </c>
      <c r="N69" s="81">
        <f t="shared" si="25"/>
        <v>-32.380000000000003</v>
      </c>
      <c r="O69" s="81">
        <f t="shared" si="26"/>
        <v>-33.94</v>
      </c>
      <c r="P69" s="83">
        <f>ROUND(D69/J69*100-100,2)</f>
        <v>10.76</v>
      </c>
      <c r="Q69" s="81">
        <f t="shared" si="27"/>
        <v>34.729999999999997</v>
      </c>
      <c r="R69" s="81">
        <f t="shared" si="28"/>
        <v>17.079999999999998</v>
      </c>
      <c r="T69" s="91"/>
      <c r="U69" s="91"/>
      <c r="W69" s="1"/>
      <c r="X69" s="3"/>
    </row>
    <row r="70" spans="1:24" x14ac:dyDescent="0.35">
      <c r="A70" s="38"/>
      <c r="B70" s="37" t="s">
        <v>64</v>
      </c>
      <c r="C70" s="37" t="s">
        <v>62</v>
      </c>
      <c r="D70" s="77">
        <v>1</v>
      </c>
      <c r="E70" s="77">
        <v>2.8358660000000002</v>
      </c>
      <c r="F70" s="69">
        <f t="shared" si="31"/>
        <v>16</v>
      </c>
      <c r="G70" s="77">
        <v>21.855</v>
      </c>
      <c r="H70" s="77">
        <v>60.051070000000003</v>
      </c>
      <c r="I70" s="69">
        <v>342.20499999999998</v>
      </c>
      <c r="J70" s="82">
        <v>23</v>
      </c>
      <c r="K70" s="82">
        <v>22</v>
      </c>
      <c r="L70" s="82">
        <v>143</v>
      </c>
      <c r="M70" s="83">
        <f>ROUND(D70/G70*100-100,2)</f>
        <v>-95.42</v>
      </c>
      <c r="N70" s="81">
        <f t="shared" si="25"/>
        <v>-95.28</v>
      </c>
      <c r="O70" s="81">
        <f t="shared" si="26"/>
        <v>-95.32</v>
      </c>
      <c r="P70" s="83">
        <f>ROUND(D70/J70*100-100,2)</f>
        <v>-95.65</v>
      </c>
      <c r="Q70" s="81">
        <f t="shared" si="27"/>
        <v>-87.11</v>
      </c>
      <c r="R70" s="81">
        <f t="shared" si="28"/>
        <v>-88.81</v>
      </c>
      <c r="T70" s="91"/>
      <c r="U70" s="91"/>
      <c r="W70" s="1"/>
      <c r="X70" s="3"/>
    </row>
    <row r="71" spans="1:24" x14ac:dyDescent="0.35">
      <c r="A71" s="38"/>
      <c r="B71" s="37" t="s">
        <v>65</v>
      </c>
      <c r="C71" s="37" t="s">
        <v>62</v>
      </c>
      <c r="D71" s="77">
        <v>1279</v>
      </c>
      <c r="E71" s="77">
        <v>605.20324599999901</v>
      </c>
      <c r="F71" s="69">
        <f t="shared" si="31"/>
        <v>3369</v>
      </c>
      <c r="G71" s="77">
        <v>1099.7260000000001</v>
      </c>
      <c r="H71" s="77">
        <v>615.79877399999998</v>
      </c>
      <c r="I71" s="69">
        <v>3509.1849999999999</v>
      </c>
      <c r="J71" s="82">
        <v>1060</v>
      </c>
      <c r="K71" s="82">
        <v>404</v>
      </c>
      <c r="L71" s="82">
        <v>2588</v>
      </c>
      <c r="M71" s="83">
        <f>ROUND(D71/G71*100-100,2)</f>
        <v>16.3</v>
      </c>
      <c r="N71" s="81">
        <f t="shared" si="25"/>
        <v>-1.72</v>
      </c>
      <c r="O71" s="81">
        <f t="shared" si="26"/>
        <v>-3.99</v>
      </c>
      <c r="P71" s="83">
        <f>ROUND(D71/J71*100-100,2)</f>
        <v>20.66</v>
      </c>
      <c r="Q71" s="81">
        <f t="shared" si="27"/>
        <v>49.8</v>
      </c>
      <c r="R71" s="81">
        <f t="shared" si="28"/>
        <v>30.18</v>
      </c>
      <c r="T71" s="91"/>
      <c r="U71" s="91"/>
      <c r="W71" s="1"/>
      <c r="X71" s="3"/>
    </row>
    <row r="72" spans="1:24" x14ac:dyDescent="0.35">
      <c r="A72" s="38"/>
      <c r="B72" s="37" t="s">
        <v>66</v>
      </c>
      <c r="C72" s="37" t="s">
        <v>7</v>
      </c>
      <c r="D72" s="77"/>
      <c r="E72" s="77">
        <v>5771.2191000000003</v>
      </c>
      <c r="F72" s="69">
        <f t="shared" si="31"/>
        <v>32131</v>
      </c>
      <c r="G72" s="77"/>
      <c r="H72" s="77">
        <v>5988.270109</v>
      </c>
      <c r="I72" s="69">
        <v>34124.646000000001</v>
      </c>
      <c r="J72" s="79"/>
      <c r="K72" s="82">
        <v>6154</v>
      </c>
      <c r="L72" s="82">
        <v>39441</v>
      </c>
      <c r="M72" s="80" t="s">
        <v>56</v>
      </c>
      <c r="N72" s="81">
        <f t="shared" si="25"/>
        <v>-3.62</v>
      </c>
      <c r="O72" s="81">
        <f t="shared" si="26"/>
        <v>-5.84</v>
      </c>
      <c r="P72" s="80" t="s">
        <v>56</v>
      </c>
      <c r="Q72" s="81">
        <f t="shared" si="27"/>
        <v>-6.22</v>
      </c>
      <c r="R72" s="81">
        <f t="shared" si="28"/>
        <v>-18.53</v>
      </c>
      <c r="T72" s="91"/>
      <c r="U72" s="91"/>
      <c r="W72" s="1"/>
      <c r="X72" s="3"/>
    </row>
    <row r="73" spans="1:24" x14ac:dyDescent="0.35">
      <c r="A73" s="38"/>
      <c r="B73" s="37" t="s">
        <v>67</v>
      </c>
      <c r="C73" s="37" t="s">
        <v>7</v>
      </c>
      <c r="D73" s="77"/>
      <c r="E73" s="77">
        <v>1026.457834</v>
      </c>
      <c r="F73" s="69">
        <f t="shared" si="31"/>
        <v>5715</v>
      </c>
      <c r="G73" s="77"/>
      <c r="H73" s="77">
        <v>997.89839700000005</v>
      </c>
      <c r="I73" s="69">
        <v>5686.6149999999998</v>
      </c>
      <c r="J73" s="79"/>
      <c r="K73" s="82">
        <v>1623</v>
      </c>
      <c r="L73" s="82">
        <v>10402</v>
      </c>
      <c r="M73" s="80" t="s">
        <v>56</v>
      </c>
      <c r="N73" s="81">
        <f t="shared" si="25"/>
        <v>2.86</v>
      </c>
      <c r="O73" s="81">
        <f t="shared" si="26"/>
        <v>0.5</v>
      </c>
      <c r="P73" s="80" t="s">
        <v>56</v>
      </c>
      <c r="Q73" s="81">
        <f t="shared" si="27"/>
        <v>-36.76</v>
      </c>
      <c r="R73" s="81">
        <f t="shared" si="28"/>
        <v>-45.06</v>
      </c>
      <c r="T73" s="91"/>
      <c r="U73" s="91"/>
      <c r="W73" s="1"/>
    </row>
    <row r="74" spans="1:24" x14ac:dyDescent="0.35">
      <c r="A74" s="38"/>
      <c r="B74" s="37" t="s">
        <v>68</v>
      </c>
      <c r="C74" s="37" t="s">
        <v>69</v>
      </c>
      <c r="D74" s="77">
        <v>125</v>
      </c>
      <c r="E74" s="77">
        <v>50.208258999999998</v>
      </c>
      <c r="F74" s="69">
        <f t="shared" si="31"/>
        <v>280</v>
      </c>
      <c r="G74" s="77">
        <v>264.73700000000002</v>
      </c>
      <c r="H74" s="77">
        <v>106.013794</v>
      </c>
      <c r="I74" s="69">
        <v>604.12900000000002</v>
      </c>
      <c r="J74" s="82">
        <v>470</v>
      </c>
      <c r="K74" s="82">
        <v>146</v>
      </c>
      <c r="L74" s="82">
        <v>939</v>
      </c>
      <c r="M74" s="83">
        <f>ROUND(D74/G74*100-100,2)</f>
        <v>-52.78</v>
      </c>
      <c r="N74" s="81">
        <f t="shared" si="25"/>
        <v>-52.64</v>
      </c>
      <c r="O74" s="81">
        <f t="shared" si="26"/>
        <v>-53.65</v>
      </c>
      <c r="P74" s="83">
        <f>ROUND(D74/J74*100-100,2)</f>
        <v>-73.400000000000006</v>
      </c>
      <c r="Q74" s="81">
        <f t="shared" si="27"/>
        <v>-65.61</v>
      </c>
      <c r="R74" s="81">
        <f t="shared" si="28"/>
        <v>-70.180000000000007</v>
      </c>
      <c r="T74" s="91"/>
      <c r="U74" s="91"/>
      <c r="W74" s="1"/>
    </row>
    <row r="75" spans="1:24" x14ac:dyDescent="0.35">
      <c r="A75" s="38"/>
      <c r="B75" s="37" t="s">
        <v>70</v>
      </c>
      <c r="C75" s="37" t="s">
        <v>7</v>
      </c>
      <c r="D75" s="77"/>
      <c r="E75" s="78">
        <f t="shared" ref="E75:L75" si="32">SUM(E76:E79)</f>
        <v>23797.37395400001</v>
      </c>
      <c r="F75" s="78">
        <f t="shared" si="32"/>
        <v>132490</v>
      </c>
      <c r="G75" s="77"/>
      <c r="H75" s="78">
        <f t="shared" si="32"/>
        <v>29949.592316000002</v>
      </c>
      <c r="I75" s="78">
        <f t="shared" si="32"/>
        <v>170670.17300000001</v>
      </c>
      <c r="J75" s="79"/>
      <c r="K75" s="78">
        <f t="shared" si="32"/>
        <v>23025</v>
      </c>
      <c r="L75" s="78">
        <f t="shared" si="32"/>
        <v>147566</v>
      </c>
      <c r="M75" s="80" t="s">
        <v>56</v>
      </c>
      <c r="N75" s="81">
        <f t="shared" si="25"/>
        <v>-20.54</v>
      </c>
      <c r="O75" s="81">
        <f t="shared" si="26"/>
        <v>-22.37</v>
      </c>
      <c r="P75" s="83"/>
      <c r="Q75" s="81">
        <f t="shared" si="27"/>
        <v>3.35</v>
      </c>
      <c r="R75" s="81">
        <f t="shared" si="28"/>
        <v>-10.220000000000001</v>
      </c>
      <c r="T75" s="91"/>
      <c r="U75" s="91"/>
      <c r="W75" s="1"/>
    </row>
    <row r="76" spans="1:24" x14ac:dyDescent="0.35">
      <c r="A76" s="37"/>
      <c r="B76" s="37" t="s">
        <v>71</v>
      </c>
      <c r="C76" s="37" t="s">
        <v>69</v>
      </c>
      <c r="D76" s="77">
        <v>0</v>
      </c>
      <c r="E76" s="77">
        <v>0</v>
      </c>
      <c r="F76" s="69">
        <f t="shared" ref="F76:F79" si="33">ROUND(E76/179.617273*1000,0)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72</v>
      </c>
      <c r="C77" s="37" t="s">
        <v>69</v>
      </c>
      <c r="D77" s="77">
        <v>21787</v>
      </c>
      <c r="E77" s="77">
        <v>6522.9043540000102</v>
      </c>
      <c r="F77" s="69">
        <f t="shared" si="33"/>
        <v>36316</v>
      </c>
      <c r="G77" s="77">
        <v>26970.395</v>
      </c>
      <c r="H77" s="77">
        <v>8247.0985739999996</v>
      </c>
      <c r="I77" s="69">
        <v>46996.758999999998</v>
      </c>
      <c r="J77" s="82">
        <v>19378</v>
      </c>
      <c r="K77" s="82">
        <v>3733</v>
      </c>
      <c r="L77" s="82">
        <v>23925</v>
      </c>
      <c r="M77" s="83">
        <f t="shared" ref="M77:O78" si="34">ROUND(D77/G77*100-100,2)</f>
        <v>-19.22</v>
      </c>
      <c r="N77" s="81">
        <f t="shared" si="34"/>
        <v>-20.91</v>
      </c>
      <c r="O77" s="81">
        <f t="shared" si="34"/>
        <v>-22.73</v>
      </c>
      <c r="P77" s="83">
        <f t="shared" ref="P77:R78" si="35">ROUND(D77/J77*100-100,2)</f>
        <v>12.43</v>
      </c>
      <c r="Q77" s="81">
        <f t="shared" si="35"/>
        <v>74.739999999999995</v>
      </c>
      <c r="R77" s="81">
        <f t="shared" si="35"/>
        <v>51.79</v>
      </c>
      <c r="T77" s="91"/>
      <c r="U77" s="91"/>
      <c r="W77" s="1"/>
    </row>
    <row r="78" spans="1:24" x14ac:dyDescent="0.35">
      <c r="A78" s="37"/>
      <c r="B78" s="37" t="s">
        <v>73</v>
      </c>
      <c r="C78" s="37" t="s">
        <v>69</v>
      </c>
      <c r="D78" s="77">
        <v>1710</v>
      </c>
      <c r="E78" s="77">
        <v>3945.327174</v>
      </c>
      <c r="F78" s="69">
        <f t="shared" si="33"/>
        <v>21965</v>
      </c>
      <c r="G78" s="77">
        <v>1832.942</v>
      </c>
      <c r="H78" s="77">
        <v>4139.6766079999998</v>
      </c>
      <c r="I78" s="69">
        <v>23590.285</v>
      </c>
      <c r="J78" s="82">
        <v>3138</v>
      </c>
      <c r="K78" s="82">
        <v>3556</v>
      </c>
      <c r="L78" s="82">
        <v>22788</v>
      </c>
      <c r="M78" s="83">
        <f t="shared" si="34"/>
        <v>-6.71</v>
      </c>
      <c r="N78" s="81">
        <f t="shared" si="34"/>
        <v>-4.6900000000000004</v>
      </c>
      <c r="O78" s="81">
        <f t="shared" si="34"/>
        <v>-6.89</v>
      </c>
      <c r="P78" s="83">
        <f t="shared" si="35"/>
        <v>-45.51</v>
      </c>
      <c r="Q78" s="81">
        <f t="shared" si="35"/>
        <v>10.95</v>
      </c>
      <c r="R78" s="81">
        <f t="shared" si="35"/>
        <v>-3.61</v>
      </c>
      <c r="T78" s="91"/>
      <c r="U78" s="91"/>
      <c r="W78" s="1"/>
    </row>
    <row r="79" spans="1:24" x14ac:dyDescent="0.35">
      <c r="A79" s="37"/>
      <c r="B79" s="37" t="s">
        <v>74</v>
      </c>
      <c r="C79" s="37" t="s">
        <v>7</v>
      </c>
      <c r="D79" s="77"/>
      <c r="E79" s="77">
        <v>13329.142426</v>
      </c>
      <c r="F79" s="69">
        <f t="shared" si="33"/>
        <v>74209</v>
      </c>
      <c r="G79" s="77"/>
      <c r="H79" s="77">
        <v>17562.817134000001</v>
      </c>
      <c r="I79" s="69">
        <v>100083.129</v>
      </c>
      <c r="J79" s="79"/>
      <c r="K79" s="82">
        <v>15736</v>
      </c>
      <c r="L79" s="82">
        <v>100853</v>
      </c>
      <c r="M79" s="80" t="s">
        <v>56</v>
      </c>
      <c r="N79" s="81">
        <f t="shared" ref="N79:O83" si="36">ROUND(E79/H79*100-100,2)</f>
        <v>-24.11</v>
      </c>
      <c r="O79" s="81">
        <f t="shared" si="36"/>
        <v>-25.85</v>
      </c>
      <c r="P79" s="80" t="s">
        <v>56</v>
      </c>
      <c r="Q79" s="81">
        <f t="shared" ref="Q79:R83" si="37">ROUND(E79/K79*100-100,2)</f>
        <v>-15.3</v>
      </c>
      <c r="R79" s="81">
        <f t="shared" si="37"/>
        <v>-26.42</v>
      </c>
      <c r="T79" s="91"/>
      <c r="U79" s="91"/>
      <c r="W79" s="1"/>
    </row>
    <row r="80" spans="1:24" x14ac:dyDescent="0.35">
      <c r="A80" s="38"/>
      <c r="B80" s="37" t="s">
        <v>75</v>
      </c>
      <c r="C80" s="37" t="s">
        <v>7</v>
      </c>
      <c r="D80" s="77"/>
      <c r="E80" s="78">
        <f>SUM(E81:E87)</f>
        <v>3635.4940070000002</v>
      </c>
      <c r="F80" s="78">
        <f>SUM(F81:F87)</f>
        <v>20240</v>
      </c>
      <c r="G80" s="77"/>
      <c r="H80" s="78">
        <f t="shared" ref="H80:I80" si="38">SUM(H81:H87)</f>
        <v>2741.4803710000001</v>
      </c>
      <c r="I80" s="78">
        <f t="shared" si="38"/>
        <v>15622.550000000001</v>
      </c>
      <c r="J80" s="79"/>
      <c r="K80" s="78">
        <f t="shared" ref="K80:L80" si="39">SUM(K81:K87)</f>
        <v>3842</v>
      </c>
      <c r="L80" s="78">
        <f t="shared" si="39"/>
        <v>24622</v>
      </c>
      <c r="M80" s="80" t="s">
        <v>56</v>
      </c>
      <c r="N80" s="81">
        <f t="shared" si="36"/>
        <v>32.61</v>
      </c>
      <c r="O80" s="81">
        <f t="shared" si="36"/>
        <v>29.56</v>
      </c>
      <c r="P80" s="80" t="s">
        <v>56</v>
      </c>
      <c r="Q80" s="81">
        <f t="shared" si="37"/>
        <v>-5.37</v>
      </c>
      <c r="R80" s="81">
        <f t="shared" si="37"/>
        <v>-17.8</v>
      </c>
      <c r="T80" s="91"/>
      <c r="U80" s="91"/>
      <c r="W80" s="1"/>
    </row>
    <row r="81" spans="1:23" x14ac:dyDescent="0.35">
      <c r="A81" s="37"/>
      <c r="B81" s="37" t="s">
        <v>76</v>
      </c>
      <c r="C81" s="32" t="s">
        <v>77</v>
      </c>
      <c r="D81" s="77">
        <v>393</v>
      </c>
      <c r="E81" s="77">
        <v>932.97203000000002</v>
      </c>
      <c r="F81" s="69">
        <f t="shared" ref="F81:F83" si="40">ROUND(E81/179.617273*1000,0)</f>
        <v>5194</v>
      </c>
      <c r="G81" s="77">
        <v>153.74100000000001</v>
      </c>
      <c r="H81" s="77">
        <v>421.534966</v>
      </c>
      <c r="I81" s="69">
        <v>2402.1489999999999</v>
      </c>
      <c r="J81" s="82">
        <v>280</v>
      </c>
      <c r="K81" s="82">
        <v>657</v>
      </c>
      <c r="L81" s="82">
        <v>4212</v>
      </c>
      <c r="M81" s="83">
        <f>ROUND(D81/G81*100-100,2)</f>
        <v>155.62</v>
      </c>
      <c r="N81" s="81">
        <f t="shared" si="36"/>
        <v>121.33</v>
      </c>
      <c r="O81" s="81">
        <f t="shared" si="36"/>
        <v>116.22</v>
      </c>
      <c r="P81" s="83">
        <f>ROUND(D81/J81*100-100,2)</f>
        <v>40.36</v>
      </c>
      <c r="Q81" s="81">
        <f t="shared" si="37"/>
        <v>42</v>
      </c>
      <c r="R81" s="81">
        <f t="shared" si="37"/>
        <v>23.31</v>
      </c>
      <c r="T81" s="91"/>
      <c r="U81" s="91"/>
      <c r="W81" s="1"/>
    </row>
    <row r="82" spans="1:23" x14ac:dyDescent="0.35">
      <c r="A82" s="37"/>
      <c r="B82" s="37" t="s">
        <v>78</v>
      </c>
      <c r="C82" s="37" t="s">
        <v>7</v>
      </c>
      <c r="D82" s="77"/>
      <c r="E82" s="77">
        <v>103.979349</v>
      </c>
      <c r="F82" s="69">
        <f t="shared" si="40"/>
        <v>579</v>
      </c>
      <c r="G82" s="77"/>
      <c r="H82" s="77">
        <v>70.835397</v>
      </c>
      <c r="I82" s="69">
        <v>403.661</v>
      </c>
      <c r="J82" s="79"/>
      <c r="K82" s="82">
        <v>265</v>
      </c>
      <c r="L82" s="82">
        <v>1696</v>
      </c>
      <c r="M82" s="80" t="s">
        <v>56</v>
      </c>
      <c r="N82" s="81">
        <f t="shared" si="36"/>
        <v>46.79</v>
      </c>
      <c r="O82" s="81">
        <f t="shared" si="36"/>
        <v>43.44</v>
      </c>
      <c r="P82" s="83"/>
      <c r="Q82" s="81">
        <f t="shared" si="37"/>
        <v>-60.76</v>
      </c>
      <c r="R82" s="81">
        <f t="shared" si="37"/>
        <v>-65.86</v>
      </c>
      <c r="T82" s="91"/>
      <c r="U82" s="91"/>
      <c r="W82" s="1"/>
    </row>
    <row r="83" spans="1:23" x14ac:dyDescent="0.35">
      <c r="B83" s="37" t="s">
        <v>79</v>
      </c>
      <c r="C83" s="37" t="s">
        <v>7</v>
      </c>
      <c r="D83" s="77"/>
      <c r="E83" s="77">
        <v>467.966791</v>
      </c>
      <c r="F83" s="69">
        <f t="shared" si="40"/>
        <v>2605</v>
      </c>
      <c r="G83" s="77"/>
      <c r="H83" s="77">
        <v>268.128085</v>
      </c>
      <c r="I83" s="69">
        <v>1527.95</v>
      </c>
      <c r="J83" s="79"/>
      <c r="K83" s="82">
        <v>661</v>
      </c>
      <c r="L83" s="82">
        <v>4236</v>
      </c>
      <c r="M83" s="80" t="s">
        <v>56</v>
      </c>
      <c r="N83" s="81">
        <f t="shared" si="36"/>
        <v>74.53</v>
      </c>
      <c r="O83" s="81">
        <f t="shared" si="36"/>
        <v>70.489999999999995</v>
      </c>
      <c r="P83" s="80" t="s">
        <v>56</v>
      </c>
      <c r="Q83" s="81">
        <f t="shared" si="37"/>
        <v>-29.2</v>
      </c>
      <c r="R83" s="81">
        <f t="shared" si="37"/>
        <v>-38.5</v>
      </c>
      <c r="T83" s="91"/>
      <c r="U83" s="91"/>
      <c r="W83" s="1"/>
    </row>
    <row r="84" spans="1:23" x14ac:dyDescent="0.35">
      <c r="B84" s="37" t="s">
        <v>80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81</v>
      </c>
      <c r="C85" s="37" t="s">
        <v>7</v>
      </c>
      <c r="D85" s="78"/>
      <c r="E85" s="78">
        <v>1150.2461780000001</v>
      </c>
      <c r="F85" s="69">
        <f t="shared" ref="F85:F94" si="41">ROUND(E85/179.617273*1000,0)</f>
        <v>6404</v>
      </c>
      <c r="G85" s="78"/>
      <c r="H85" s="78">
        <v>913.85422200000005</v>
      </c>
      <c r="I85" s="69">
        <v>5207.674</v>
      </c>
      <c r="J85" s="82"/>
      <c r="K85" s="78">
        <v>1150</v>
      </c>
      <c r="L85" s="78">
        <v>7367</v>
      </c>
      <c r="M85" s="80" t="s">
        <v>56</v>
      </c>
      <c r="N85" s="81">
        <f t="shared" ref="N85:O91" si="42">ROUND(E85/H85*100-100,2)</f>
        <v>25.87</v>
      </c>
      <c r="O85" s="81">
        <f t="shared" si="42"/>
        <v>22.97</v>
      </c>
      <c r="P85" s="80" t="s">
        <v>56</v>
      </c>
      <c r="Q85" s="81">
        <f t="shared" ref="Q85:R91" si="43">ROUND(E85/K85*100-100,2)</f>
        <v>0.02</v>
      </c>
      <c r="R85" s="81">
        <f t="shared" si="43"/>
        <v>-13.07</v>
      </c>
      <c r="T85" s="91"/>
      <c r="U85" s="91"/>
      <c r="W85" s="1"/>
    </row>
    <row r="86" spans="1:23" x14ac:dyDescent="0.35">
      <c r="B86" s="37" t="s">
        <v>82</v>
      </c>
      <c r="C86" s="37" t="s">
        <v>7</v>
      </c>
      <c r="D86" s="77"/>
      <c r="E86" s="77">
        <v>351.89210700000001</v>
      </c>
      <c r="F86" s="69">
        <f t="shared" si="41"/>
        <v>1959</v>
      </c>
      <c r="G86" s="77"/>
      <c r="H86" s="77">
        <v>508.07687700000002</v>
      </c>
      <c r="I86" s="69">
        <v>2895.3220000000001</v>
      </c>
      <c r="J86" s="79"/>
      <c r="K86" s="78">
        <v>336</v>
      </c>
      <c r="L86" s="78">
        <v>2156</v>
      </c>
      <c r="M86" s="80" t="s">
        <v>56</v>
      </c>
      <c r="N86" s="81">
        <f t="shared" si="42"/>
        <v>-30.74</v>
      </c>
      <c r="O86" s="81">
        <f t="shared" si="42"/>
        <v>-32.340000000000003</v>
      </c>
      <c r="P86" s="80" t="s">
        <v>56</v>
      </c>
      <c r="Q86" s="81">
        <f t="shared" si="43"/>
        <v>4.7300000000000004</v>
      </c>
      <c r="R86" s="81">
        <f t="shared" si="43"/>
        <v>-9.14</v>
      </c>
      <c r="T86" s="91"/>
      <c r="U86" s="91"/>
      <c r="W86" s="1"/>
    </row>
    <row r="87" spans="1:23" x14ac:dyDescent="0.35">
      <c r="B87" s="37" t="s">
        <v>83</v>
      </c>
      <c r="C87" s="37" t="s">
        <v>7</v>
      </c>
      <c r="D87" s="77"/>
      <c r="E87" s="77">
        <v>628.43755199999998</v>
      </c>
      <c r="F87" s="69">
        <f t="shared" si="41"/>
        <v>3499</v>
      </c>
      <c r="G87" s="77"/>
      <c r="H87" s="77">
        <v>559.05082400000003</v>
      </c>
      <c r="I87" s="69">
        <v>3185.7939999999999</v>
      </c>
      <c r="J87" s="79"/>
      <c r="K87" s="78">
        <v>773</v>
      </c>
      <c r="L87" s="78">
        <v>4955</v>
      </c>
      <c r="M87" s="80" t="s">
        <v>56</v>
      </c>
      <c r="N87" s="81">
        <f t="shared" si="42"/>
        <v>12.41</v>
      </c>
      <c r="O87" s="81">
        <f t="shared" si="42"/>
        <v>9.83</v>
      </c>
      <c r="P87" s="80" t="s">
        <v>56</v>
      </c>
      <c r="Q87" s="81">
        <f t="shared" si="43"/>
        <v>-18.7</v>
      </c>
      <c r="R87" s="81">
        <f t="shared" si="43"/>
        <v>-29.38</v>
      </c>
      <c r="T87" s="91"/>
      <c r="U87" s="91"/>
      <c r="W87" s="1"/>
    </row>
    <row r="88" spans="1:23" x14ac:dyDescent="0.35">
      <c r="A88" s="38"/>
      <c r="B88" s="37" t="s">
        <v>84</v>
      </c>
      <c r="C88" s="32" t="s">
        <v>114</v>
      </c>
      <c r="D88" s="77">
        <v>225</v>
      </c>
      <c r="E88" s="77">
        <v>62.298330999999997</v>
      </c>
      <c r="F88" s="69">
        <f t="shared" si="41"/>
        <v>347</v>
      </c>
      <c r="G88" s="114">
        <v>232.73599999999999</v>
      </c>
      <c r="H88" s="77">
        <v>56.174411999999997</v>
      </c>
      <c r="I88" s="69">
        <v>320.113</v>
      </c>
      <c r="J88" s="82">
        <v>295</v>
      </c>
      <c r="K88" s="82">
        <v>61</v>
      </c>
      <c r="L88" s="82">
        <v>391</v>
      </c>
      <c r="M88" s="83">
        <f>ROUND(D88/G88*100-100,2)</f>
        <v>-3.32</v>
      </c>
      <c r="N88" s="81">
        <f t="shared" si="42"/>
        <v>10.9</v>
      </c>
      <c r="O88" s="81">
        <f t="shared" si="42"/>
        <v>8.4</v>
      </c>
      <c r="P88" s="83">
        <f>ROUND(D88/J88*100-100,2)</f>
        <v>-23.73</v>
      </c>
      <c r="Q88" s="81">
        <f t="shared" si="43"/>
        <v>2.13</v>
      </c>
      <c r="R88" s="81">
        <f t="shared" si="43"/>
        <v>-11.25</v>
      </c>
      <c r="T88" s="91"/>
      <c r="U88" s="91"/>
      <c r="W88" s="1"/>
    </row>
    <row r="89" spans="1:23" x14ac:dyDescent="0.35">
      <c r="A89" s="38"/>
      <c r="B89" s="37" t="s">
        <v>85</v>
      </c>
      <c r="C89" s="37" t="s">
        <v>7</v>
      </c>
      <c r="D89" s="77"/>
      <c r="E89" s="77">
        <v>837.84434999999996</v>
      </c>
      <c r="F89" s="69">
        <f t="shared" si="41"/>
        <v>4665</v>
      </c>
      <c r="G89" s="77"/>
      <c r="H89" s="77">
        <v>23.119931000000001</v>
      </c>
      <c r="I89" s="69">
        <v>131.75200000000001</v>
      </c>
      <c r="J89" s="79"/>
      <c r="K89" s="82">
        <v>81</v>
      </c>
      <c r="L89" s="82">
        <v>521</v>
      </c>
      <c r="M89" s="80" t="s">
        <v>56</v>
      </c>
      <c r="N89" s="81">
        <f t="shared" si="42"/>
        <v>3523.91</v>
      </c>
      <c r="O89" s="81">
        <f t="shared" si="42"/>
        <v>3440.74</v>
      </c>
      <c r="P89" s="80" t="s">
        <v>56</v>
      </c>
      <c r="Q89" s="81">
        <f t="shared" si="43"/>
        <v>934.38</v>
      </c>
      <c r="R89" s="81">
        <f t="shared" si="43"/>
        <v>795.39</v>
      </c>
      <c r="T89" s="91"/>
      <c r="U89" s="91"/>
      <c r="W89" s="1"/>
    </row>
    <row r="90" spans="1:23" x14ac:dyDescent="0.35">
      <c r="A90" s="38"/>
      <c r="B90" s="37" t="s">
        <v>86</v>
      </c>
      <c r="C90" s="32" t="s">
        <v>77</v>
      </c>
      <c r="D90" s="77">
        <v>149</v>
      </c>
      <c r="E90" s="77">
        <v>178.52914000000001</v>
      </c>
      <c r="F90" s="69">
        <f t="shared" si="41"/>
        <v>994</v>
      </c>
      <c r="G90" s="77">
        <v>125.59399999999999</v>
      </c>
      <c r="H90" s="77">
        <v>190.18562399999999</v>
      </c>
      <c r="I90" s="69">
        <v>1083.788</v>
      </c>
      <c r="J90" s="82">
        <v>52</v>
      </c>
      <c r="K90" s="82">
        <v>99</v>
      </c>
      <c r="L90" s="82">
        <v>632</v>
      </c>
      <c r="M90" s="83">
        <f>ROUND(D90/G90*100-100,2)</f>
        <v>18.64</v>
      </c>
      <c r="N90" s="81">
        <f t="shared" si="42"/>
        <v>-6.13</v>
      </c>
      <c r="O90" s="81">
        <f t="shared" si="42"/>
        <v>-8.2799999999999994</v>
      </c>
      <c r="P90" s="83">
        <f>ROUND(D90/J90*100-100,2)</f>
        <v>186.54</v>
      </c>
      <c r="Q90" s="81">
        <f t="shared" si="43"/>
        <v>80.33</v>
      </c>
      <c r="R90" s="81">
        <f t="shared" si="43"/>
        <v>57.28</v>
      </c>
      <c r="T90" s="91"/>
      <c r="U90" s="91"/>
      <c r="W90" s="1"/>
    </row>
    <row r="91" spans="1:23" x14ac:dyDescent="0.35">
      <c r="A91" s="38"/>
      <c r="B91" s="37" t="s">
        <v>87</v>
      </c>
      <c r="C91" s="37" t="s">
        <v>69</v>
      </c>
      <c r="D91" s="100">
        <v>60019</v>
      </c>
      <c r="E91" s="77">
        <v>1676.10285</v>
      </c>
      <c r="F91" s="69">
        <f t="shared" si="41"/>
        <v>9332</v>
      </c>
      <c r="G91" s="100">
        <v>35179.328999999998</v>
      </c>
      <c r="H91" s="77">
        <v>956.96710800000005</v>
      </c>
      <c r="I91" s="69">
        <v>5453.3530000000001</v>
      </c>
      <c r="J91" s="82">
        <v>86</v>
      </c>
      <c r="K91" s="82">
        <v>1</v>
      </c>
      <c r="L91" s="82">
        <v>8</v>
      </c>
      <c r="M91" s="83">
        <f>ROUND(D91/G91*100-100,2)</f>
        <v>70.61</v>
      </c>
      <c r="N91" s="81">
        <f t="shared" si="42"/>
        <v>75.150000000000006</v>
      </c>
      <c r="O91" s="81">
        <f t="shared" si="42"/>
        <v>71.12</v>
      </c>
      <c r="P91" s="83">
        <f>ROUND(D91/J91*100-100,2)</f>
        <v>69689.53</v>
      </c>
      <c r="Q91" s="81">
        <f t="shared" si="43"/>
        <v>167510.29</v>
      </c>
      <c r="R91" s="81">
        <f t="shared" si="43"/>
        <v>116550</v>
      </c>
      <c r="T91" s="91"/>
      <c r="U91" s="91"/>
      <c r="W91" s="1"/>
    </row>
    <row r="92" spans="1:23" x14ac:dyDescent="0.35">
      <c r="A92" s="38"/>
      <c r="B92" s="37" t="s">
        <v>88</v>
      </c>
      <c r="C92" s="37" t="s">
        <v>7</v>
      </c>
      <c r="D92" s="100"/>
      <c r="E92" s="77">
        <v>0</v>
      </c>
      <c r="F92" s="69">
        <f t="shared" si="41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89</v>
      </c>
      <c r="C93" s="37" t="s">
        <v>69</v>
      </c>
      <c r="D93" s="103">
        <v>478544</v>
      </c>
      <c r="E93" s="78">
        <v>3559.446422</v>
      </c>
      <c r="F93" s="69">
        <f t="shared" si="41"/>
        <v>19817</v>
      </c>
      <c r="G93" s="78">
        <v>433780</v>
      </c>
      <c r="H93" s="78">
        <v>3268.7164950000001</v>
      </c>
      <c r="I93" s="69">
        <v>18627.046999999999</v>
      </c>
      <c r="J93" s="82">
        <v>776934</v>
      </c>
      <c r="K93" s="82">
        <v>4189</v>
      </c>
      <c r="L93" s="82">
        <v>26849</v>
      </c>
      <c r="M93" s="83">
        <f t="shared" ref="M93:O94" si="44">ROUND(D93/G93*100-100,2)</f>
        <v>10.32</v>
      </c>
      <c r="N93" s="81">
        <f t="shared" si="44"/>
        <v>8.89</v>
      </c>
      <c r="O93" s="81">
        <f t="shared" si="44"/>
        <v>6.39</v>
      </c>
      <c r="P93" s="83">
        <f t="shared" ref="P93:R94" si="45">ROUND(D93/J93*100-100,2)</f>
        <v>-38.409999999999997</v>
      </c>
      <c r="Q93" s="81">
        <f t="shared" si="45"/>
        <v>-15.03</v>
      </c>
      <c r="R93" s="81">
        <f t="shared" si="45"/>
        <v>-26.19</v>
      </c>
      <c r="T93" s="91"/>
      <c r="U93" s="91"/>
      <c r="W93" s="1"/>
    </row>
    <row r="94" spans="1:23" x14ac:dyDescent="0.35">
      <c r="A94" s="38"/>
      <c r="B94" s="37" t="s">
        <v>90</v>
      </c>
      <c r="C94" s="37" t="s">
        <v>69</v>
      </c>
      <c r="D94" s="77">
        <v>2990</v>
      </c>
      <c r="E94" s="77">
        <v>1062.989474</v>
      </c>
      <c r="F94" s="69">
        <f t="shared" si="41"/>
        <v>5918</v>
      </c>
      <c r="G94" s="77">
        <v>1817.2190000000001</v>
      </c>
      <c r="H94" s="77">
        <v>623.95650999999998</v>
      </c>
      <c r="I94" s="69">
        <v>3555.6680000000001</v>
      </c>
      <c r="J94" s="82">
        <v>2539</v>
      </c>
      <c r="K94" s="82">
        <v>478</v>
      </c>
      <c r="L94" s="82">
        <v>3061</v>
      </c>
      <c r="M94" s="83">
        <f t="shared" si="44"/>
        <v>64.540000000000006</v>
      </c>
      <c r="N94" s="81">
        <f t="shared" si="44"/>
        <v>70.36</v>
      </c>
      <c r="O94" s="81">
        <f t="shared" si="44"/>
        <v>66.44</v>
      </c>
      <c r="P94" s="83">
        <f t="shared" si="45"/>
        <v>17.760000000000002</v>
      </c>
      <c r="Q94" s="81">
        <f t="shared" si="45"/>
        <v>122.38</v>
      </c>
      <c r="R94" s="81">
        <f t="shared" si="45"/>
        <v>93.34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91</v>
      </c>
      <c r="C96" s="37"/>
      <c r="D96" s="78"/>
      <c r="E96" s="78">
        <f t="shared" ref="E96:F96" si="46">E8-SUM(E10,E26,E41,E47)</f>
        <v>42257.6830020005</v>
      </c>
      <c r="F96" s="78">
        <f t="shared" si="46"/>
        <v>235261</v>
      </c>
      <c r="G96" s="78"/>
      <c r="H96" s="78">
        <f t="shared" ref="H96:L96" si="47">H8-SUM(H10,H26,H41,H47)</f>
        <v>43594.602945999941</v>
      </c>
      <c r="I96" s="78">
        <f t="shared" si="47"/>
        <v>248429.12800000049</v>
      </c>
      <c r="J96" s="79"/>
      <c r="K96" s="78">
        <f t="shared" si="47"/>
        <v>27038</v>
      </c>
      <c r="L96" s="78">
        <f t="shared" si="47"/>
        <v>173305</v>
      </c>
      <c r="M96" s="80" t="s">
        <v>56</v>
      </c>
      <c r="N96" s="81">
        <f>ROUND(E96/H96*100-100,2)</f>
        <v>-3.07</v>
      </c>
      <c r="O96" s="81">
        <f>ROUND(F96/I96*100-100,2)</f>
        <v>-5.3</v>
      </c>
      <c r="P96" s="80" t="s">
        <v>56</v>
      </c>
      <c r="Q96" s="81">
        <f>ROUND(E96/K96*100-100,2)</f>
        <v>56.29</v>
      </c>
      <c r="R96" s="81">
        <f>ROUND(F96/L96*100-100,2)</f>
        <v>35.75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A98" s="37"/>
      <c r="B98" s="42" t="s">
        <v>126</v>
      </c>
      <c r="K98" s="43"/>
      <c r="L98" s="43"/>
    </row>
    <row r="99" spans="1:18" x14ac:dyDescent="0.35">
      <c r="A99" s="2" t="s">
        <v>108</v>
      </c>
      <c r="K99" s="43"/>
      <c r="L99" s="43"/>
    </row>
    <row r="100" spans="1:18" x14ac:dyDescent="0.35">
      <c r="B100" s="37" t="s">
        <v>111</v>
      </c>
      <c r="D100" s="38"/>
      <c r="E100" s="38"/>
      <c r="F100" s="38"/>
      <c r="K100" s="39"/>
      <c r="L100" s="39"/>
    </row>
    <row r="101" spans="1:18" x14ac:dyDescent="0.35">
      <c r="C101" s="37"/>
      <c r="D101" s="38"/>
      <c r="E101" s="38"/>
      <c r="F101" s="38"/>
      <c r="G101" s="32"/>
      <c r="H101"/>
      <c r="I101" s="38"/>
      <c r="K101" s="39"/>
      <c r="L101" s="39"/>
    </row>
    <row r="102" spans="1:18" x14ac:dyDescent="0.35">
      <c r="C102" s="37"/>
      <c r="D102" s="38"/>
      <c r="E102" s="38"/>
      <c r="F102" s="38"/>
      <c r="G102" s="32"/>
      <c r="H102" s="38"/>
      <c r="I102" s="38"/>
      <c r="K102" s="39"/>
      <c r="L102" s="39"/>
    </row>
    <row r="103" spans="1:18" x14ac:dyDescent="0.35">
      <c r="A103" s="129" t="s">
        <v>121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1:18" x14ac:dyDescent="0.35">
      <c r="A104" s="32"/>
      <c r="B104" s="32"/>
      <c r="C104" s="32"/>
      <c r="D104" s="32"/>
      <c r="E104" s="44"/>
      <c r="F104" s="32"/>
      <c r="G104" s="32"/>
      <c r="H104" s="44"/>
      <c r="I104" s="32"/>
      <c r="J104" s="32"/>
      <c r="K104" s="44"/>
      <c r="L104" s="32"/>
    </row>
    <row r="105" spans="1:18" x14ac:dyDescent="0.35">
      <c r="E105" s="3"/>
      <c r="H105" s="3"/>
      <c r="I105" s="37" t="s">
        <v>113</v>
      </c>
      <c r="K105" s="3"/>
    </row>
    <row r="106" spans="1:18" x14ac:dyDescent="0.35">
      <c r="E106" s="3"/>
      <c r="H106" s="3"/>
      <c r="I106" s="37" t="s">
        <v>112</v>
      </c>
      <c r="J106" s="34"/>
      <c r="K106" s="41"/>
      <c r="L106" s="34"/>
    </row>
    <row r="107" spans="1:18" x14ac:dyDescent="0.35">
      <c r="A107" s="45"/>
      <c r="B107" s="6"/>
      <c r="C107" s="7" t="s">
        <v>93</v>
      </c>
      <c r="D107" s="124" t="s">
        <v>127</v>
      </c>
      <c r="E107" s="125"/>
      <c r="F107" s="126"/>
      <c r="G107" s="124" t="s">
        <v>122</v>
      </c>
      <c r="H107" s="125"/>
      <c r="I107" s="126"/>
      <c r="J107" s="19" t="s">
        <v>123</v>
      </c>
      <c r="K107" s="3"/>
    </row>
    <row r="108" spans="1:18" x14ac:dyDescent="0.35">
      <c r="A108" s="2" t="s">
        <v>1</v>
      </c>
      <c r="B108" s="13"/>
      <c r="C108" s="32" t="s">
        <v>94</v>
      </c>
      <c r="D108" s="15"/>
      <c r="E108" s="3"/>
      <c r="F108" s="16"/>
      <c r="H108" s="18"/>
      <c r="J108" s="46" t="s">
        <v>124</v>
      </c>
      <c r="K108" s="41"/>
      <c r="L108" s="34"/>
    </row>
    <row r="109" spans="1:18" x14ac:dyDescent="0.35">
      <c r="A109" s="37" t="s">
        <v>2</v>
      </c>
      <c r="B109" s="13" t="s">
        <v>96</v>
      </c>
      <c r="C109" s="32" t="s">
        <v>97</v>
      </c>
      <c r="D109" s="15" t="s">
        <v>98</v>
      </c>
      <c r="E109" s="143" t="s">
        <v>99</v>
      </c>
      <c r="F109" s="144"/>
      <c r="G109" s="37" t="s">
        <v>98</v>
      </c>
      <c r="H109" s="143" t="s">
        <v>99</v>
      </c>
      <c r="I109" s="144"/>
      <c r="J109" s="19" t="s">
        <v>98</v>
      </c>
      <c r="K109" s="124" t="s">
        <v>99</v>
      </c>
      <c r="L109" s="125"/>
    </row>
    <row r="110" spans="1:18" x14ac:dyDescent="0.35">
      <c r="A110" s="34"/>
      <c r="B110" s="23"/>
      <c r="C110" s="24" t="s">
        <v>100</v>
      </c>
      <c r="D110" s="23"/>
      <c r="E110" s="25" t="s">
        <v>101</v>
      </c>
      <c r="F110" s="26" t="s">
        <v>102</v>
      </c>
      <c r="G110" s="27"/>
      <c r="H110" s="25" t="s">
        <v>101</v>
      </c>
      <c r="I110" s="26" t="s">
        <v>103</v>
      </c>
      <c r="J110" s="28"/>
      <c r="K110" s="25" t="s">
        <v>101</v>
      </c>
      <c r="L110" s="47" t="s">
        <v>103</v>
      </c>
    </row>
    <row r="111" spans="1:18" x14ac:dyDescent="0.35">
      <c r="A111" s="37"/>
      <c r="B111" s="37" t="s">
        <v>3</v>
      </c>
      <c r="D111" s="79" t="s">
        <v>4</v>
      </c>
      <c r="E111" s="82">
        <v>4019636.66077</v>
      </c>
      <c r="F111" s="82">
        <v>23354900.563999999</v>
      </c>
      <c r="G111" s="79"/>
      <c r="H111" s="82">
        <v>3020244</v>
      </c>
      <c r="I111" s="82">
        <v>18687209</v>
      </c>
      <c r="J111" s="80" t="s">
        <v>4</v>
      </c>
      <c r="K111" s="84">
        <f>ROUND(E111/H111*100-100,2)</f>
        <v>33.090000000000003</v>
      </c>
      <c r="L111" s="84">
        <f>ROUND(F111/I111*100-100,2)</f>
        <v>24.98</v>
      </c>
      <c r="M111" s="85"/>
      <c r="N111" s="81"/>
      <c r="O111" s="81"/>
    </row>
    <row r="112" spans="1:18" x14ac:dyDescent="0.35">
      <c r="A112" s="37"/>
      <c r="D112" s="82"/>
      <c r="E112" s="78"/>
      <c r="F112" s="78"/>
      <c r="G112" s="82"/>
      <c r="H112" s="78"/>
      <c r="I112" s="78"/>
      <c r="J112" s="84"/>
      <c r="K112" s="84"/>
      <c r="L112" s="84"/>
      <c r="M112" s="85"/>
      <c r="N112" s="81"/>
      <c r="O112" s="81"/>
      <c r="P112" s="3"/>
      <c r="Q112" s="3"/>
    </row>
    <row r="113" spans="1:22" x14ac:dyDescent="0.35">
      <c r="A113" s="32" t="s">
        <v>5</v>
      </c>
      <c r="B113" s="37" t="s">
        <v>6</v>
      </c>
      <c r="C113" s="37" t="s">
        <v>7</v>
      </c>
      <c r="D113" s="68"/>
      <c r="E113" s="69">
        <f>SUM(E114,E117:E127)</f>
        <v>684113.32350399997</v>
      </c>
      <c r="F113" s="69">
        <f>SUM(F114,F117:F127)</f>
        <v>3961468.9820000003</v>
      </c>
      <c r="G113" s="68"/>
      <c r="H113" s="69">
        <f>SUM(H114,H117:H127)</f>
        <v>536855</v>
      </c>
      <c r="I113" s="69">
        <f>SUM(I114,I117:I127)</f>
        <v>3331257</v>
      </c>
      <c r="J113" s="80" t="s">
        <v>4</v>
      </c>
      <c r="K113" s="84">
        <f t="shared" ref="K113:L119" si="48">ROUND(E113/H113*100-100,2)</f>
        <v>27.43</v>
      </c>
      <c r="L113" s="84">
        <f t="shared" si="48"/>
        <v>18.920000000000002</v>
      </c>
      <c r="M113" s="85"/>
      <c r="N113" s="81"/>
      <c r="O113" s="81"/>
      <c r="P113" s="3"/>
      <c r="Q113" s="3"/>
    </row>
    <row r="114" spans="1:22" s="112" customFormat="1" x14ac:dyDescent="0.35">
      <c r="A114" s="117"/>
      <c r="B114" s="118" t="s">
        <v>8</v>
      </c>
      <c r="C114" s="119" t="s">
        <v>9</v>
      </c>
      <c r="D114" s="107">
        <f t="shared" ref="D114:F114" si="49">SUM(D115:D116)</f>
        <v>3540090</v>
      </c>
      <c r="E114" s="107">
        <f t="shared" si="49"/>
        <v>310335.556537</v>
      </c>
      <c r="F114" s="107">
        <f t="shared" si="49"/>
        <v>1793908.7339999999</v>
      </c>
      <c r="G114" s="107">
        <f t="shared" ref="G114" si="50">SUM(G115:G116)</f>
        <v>2883013</v>
      </c>
      <c r="H114" s="107">
        <f t="shared" ref="H114:I114" si="51">SUM(H115:H116)</f>
        <v>251312</v>
      </c>
      <c r="I114" s="107">
        <f t="shared" si="51"/>
        <v>1560429</v>
      </c>
      <c r="J114" s="120">
        <f t="shared" ref="J114:J119" si="52">ROUND(D114/G114*100-100,2)</f>
        <v>22.79</v>
      </c>
      <c r="K114" s="120">
        <f t="shared" si="48"/>
        <v>23.49</v>
      </c>
      <c r="L114" s="120">
        <f t="shared" si="48"/>
        <v>14.96</v>
      </c>
      <c r="M114" s="121"/>
      <c r="N114" s="122"/>
      <c r="O114" s="122"/>
      <c r="S114" s="109"/>
      <c r="T114" s="123"/>
      <c r="U114" s="123"/>
      <c r="V114" s="110"/>
    </row>
    <row r="115" spans="1:22" x14ac:dyDescent="0.35">
      <c r="B115" s="37" t="s">
        <v>10</v>
      </c>
      <c r="C115" s="32" t="s">
        <v>9</v>
      </c>
      <c r="D115" s="82">
        <v>552403</v>
      </c>
      <c r="E115" s="82">
        <v>85381.884259999992</v>
      </c>
      <c r="F115" s="82">
        <v>496389.40299999999</v>
      </c>
      <c r="G115" s="82">
        <v>437921</v>
      </c>
      <c r="H115" s="82">
        <v>65862</v>
      </c>
      <c r="I115" s="82">
        <v>408117</v>
      </c>
      <c r="J115" s="84">
        <f t="shared" si="52"/>
        <v>26.14</v>
      </c>
      <c r="K115" s="84">
        <f t="shared" si="48"/>
        <v>29.64</v>
      </c>
      <c r="L115" s="84">
        <f t="shared" si="48"/>
        <v>21.63</v>
      </c>
      <c r="M115" s="91"/>
      <c r="N115" s="91"/>
      <c r="O115" s="86"/>
    </row>
    <row r="116" spans="1:22" x14ac:dyDescent="0.35">
      <c r="B116" s="37" t="s">
        <v>11</v>
      </c>
      <c r="C116" s="32" t="s">
        <v>9</v>
      </c>
      <c r="D116" s="82">
        <v>2987687</v>
      </c>
      <c r="E116" s="82">
        <v>224953.67227700001</v>
      </c>
      <c r="F116" s="82">
        <v>1297519.331</v>
      </c>
      <c r="G116" s="82">
        <v>2445092</v>
      </c>
      <c r="H116" s="82">
        <v>185450</v>
      </c>
      <c r="I116" s="82">
        <v>1152312</v>
      </c>
      <c r="J116" s="84">
        <f t="shared" si="52"/>
        <v>22.19</v>
      </c>
      <c r="K116" s="84">
        <f t="shared" si="48"/>
        <v>21.3</v>
      </c>
      <c r="L116" s="84">
        <f t="shared" si="48"/>
        <v>12.6</v>
      </c>
      <c r="M116" s="91"/>
      <c r="N116" s="91"/>
      <c r="O116" s="86"/>
    </row>
    <row r="117" spans="1:22" x14ac:dyDescent="0.35">
      <c r="A117" s="38"/>
      <c r="B117" s="37" t="s">
        <v>12</v>
      </c>
      <c r="C117" s="32" t="s">
        <v>9</v>
      </c>
      <c r="D117" s="82">
        <v>116514.477</v>
      </c>
      <c r="E117" s="82">
        <v>53812.63906899999</v>
      </c>
      <c r="F117" s="82">
        <v>309979.43400000001</v>
      </c>
      <c r="G117" s="82">
        <v>136352</v>
      </c>
      <c r="H117" s="82">
        <v>48971</v>
      </c>
      <c r="I117" s="82">
        <v>303782</v>
      </c>
      <c r="J117" s="84">
        <f t="shared" si="52"/>
        <v>-14.55</v>
      </c>
      <c r="K117" s="84">
        <f t="shared" si="48"/>
        <v>9.89</v>
      </c>
      <c r="L117" s="84">
        <f t="shared" si="48"/>
        <v>2.04</v>
      </c>
      <c r="M117" s="91"/>
      <c r="N117" s="91"/>
      <c r="O117" s="86"/>
    </row>
    <row r="118" spans="1:22" x14ac:dyDescent="0.35">
      <c r="A118" s="38"/>
      <c r="B118" s="37" t="s">
        <v>13</v>
      </c>
      <c r="C118" s="32" t="s">
        <v>9</v>
      </c>
      <c r="D118" s="82">
        <v>514515.973</v>
      </c>
      <c r="E118" s="82">
        <v>67931.211079000001</v>
      </c>
      <c r="F118" s="82">
        <v>394537.641</v>
      </c>
      <c r="G118" s="82">
        <v>829369</v>
      </c>
      <c r="H118" s="82">
        <v>61082</v>
      </c>
      <c r="I118" s="82">
        <v>378575</v>
      </c>
      <c r="J118" s="84">
        <f t="shared" si="52"/>
        <v>-37.96</v>
      </c>
      <c r="K118" s="84">
        <f t="shared" si="48"/>
        <v>11.21</v>
      </c>
      <c r="L118" s="84">
        <f t="shared" si="48"/>
        <v>4.22</v>
      </c>
      <c r="M118" s="91"/>
      <c r="N118" s="91"/>
      <c r="O118" s="86"/>
    </row>
    <row r="119" spans="1:22" x14ac:dyDescent="0.35">
      <c r="A119" s="38"/>
      <c r="B119" s="37" t="s">
        <v>14</v>
      </c>
      <c r="C119" s="32" t="s">
        <v>9</v>
      </c>
      <c r="D119" s="82">
        <v>703171.79500000004</v>
      </c>
      <c r="E119" s="82">
        <v>43103.691754000021</v>
      </c>
      <c r="F119" s="82">
        <v>248413.038</v>
      </c>
      <c r="G119" s="82">
        <v>700518</v>
      </c>
      <c r="H119" s="82">
        <v>39433</v>
      </c>
      <c r="I119" s="82">
        <v>245739</v>
      </c>
      <c r="J119" s="84">
        <f t="shared" si="52"/>
        <v>0.38</v>
      </c>
      <c r="K119" s="84">
        <f t="shared" si="48"/>
        <v>9.31</v>
      </c>
      <c r="L119" s="84">
        <f t="shared" si="48"/>
        <v>1.0900000000000001</v>
      </c>
      <c r="M119" s="91"/>
      <c r="N119" s="91"/>
      <c r="O119" s="86"/>
    </row>
    <row r="120" spans="1:22" x14ac:dyDescent="0.35">
      <c r="A120" s="38"/>
      <c r="B120" s="37" t="s">
        <v>106</v>
      </c>
      <c r="C120" s="32" t="s">
        <v>9</v>
      </c>
      <c r="D120" s="78">
        <v>77.972999999999999</v>
      </c>
      <c r="E120" s="78">
        <v>12.054677999999999</v>
      </c>
      <c r="F120" s="78">
        <v>68.308999999999997</v>
      </c>
      <c r="G120" s="78">
        <v>0</v>
      </c>
      <c r="H120" s="78">
        <v>0</v>
      </c>
      <c r="I120" s="78">
        <v>0</v>
      </c>
      <c r="J120" s="84">
        <v>100</v>
      </c>
      <c r="K120" s="84">
        <v>100</v>
      </c>
      <c r="L120" s="84">
        <v>100</v>
      </c>
      <c r="M120" s="91"/>
      <c r="N120" s="91"/>
      <c r="O120" s="86"/>
    </row>
    <row r="121" spans="1:22" x14ac:dyDescent="0.35">
      <c r="A121" s="38"/>
      <c r="B121" s="37" t="s">
        <v>15</v>
      </c>
      <c r="C121" s="32" t="s">
        <v>9</v>
      </c>
      <c r="D121" s="82">
        <v>14155.128000000001</v>
      </c>
      <c r="E121" s="82">
        <v>6845.8302249999997</v>
      </c>
      <c r="F121" s="82">
        <v>39417.669000000002</v>
      </c>
      <c r="G121" s="82">
        <v>9208</v>
      </c>
      <c r="H121" s="82">
        <v>3990</v>
      </c>
      <c r="I121" s="82">
        <v>24736</v>
      </c>
      <c r="J121" s="84">
        <f>ROUND(D121/G121*100-100,2)</f>
        <v>53.73</v>
      </c>
      <c r="K121" s="84">
        <f>ROUND(E121/H121*100-100,2)</f>
        <v>71.569999999999993</v>
      </c>
      <c r="L121" s="84">
        <f>ROUND(F121/I121*100-100,2)</f>
        <v>59.35</v>
      </c>
      <c r="M121" s="91"/>
      <c r="N121" s="91"/>
      <c r="O121" s="86"/>
    </row>
    <row r="122" spans="1:22" x14ac:dyDescent="0.35">
      <c r="A122" s="38"/>
      <c r="B122" s="37" t="s">
        <v>16</v>
      </c>
      <c r="C122" s="32" t="s">
        <v>9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84">
        <v>0</v>
      </c>
      <c r="K122" s="84">
        <v>0</v>
      </c>
      <c r="L122" s="84">
        <v>0</v>
      </c>
      <c r="M122" s="91"/>
      <c r="N122" s="91"/>
      <c r="O122" s="86"/>
    </row>
    <row r="123" spans="1:22" x14ac:dyDescent="0.35">
      <c r="A123" s="38"/>
      <c r="B123" s="37" t="s">
        <v>17</v>
      </c>
      <c r="C123" s="32" t="s">
        <v>9</v>
      </c>
      <c r="D123" s="82">
        <v>20217.827000000001</v>
      </c>
      <c r="E123" s="82">
        <v>14366.18499</v>
      </c>
      <c r="F123" s="82">
        <v>83250.918000000005</v>
      </c>
      <c r="G123" s="82">
        <v>17940</v>
      </c>
      <c r="H123" s="82">
        <v>11395</v>
      </c>
      <c r="I123" s="82">
        <v>70524</v>
      </c>
      <c r="J123" s="84">
        <f t="shared" ref="J123:L124" si="53">ROUND(D123/G123*100-100,2)</f>
        <v>12.7</v>
      </c>
      <c r="K123" s="84">
        <f t="shared" si="53"/>
        <v>26.07</v>
      </c>
      <c r="L123" s="84">
        <f t="shared" si="53"/>
        <v>18.05</v>
      </c>
      <c r="M123" s="91"/>
      <c r="N123" s="91"/>
      <c r="O123" s="86"/>
    </row>
    <row r="124" spans="1:22" x14ac:dyDescent="0.35">
      <c r="A124" s="38"/>
      <c r="B124" s="37" t="s">
        <v>18</v>
      </c>
      <c r="C124" s="32" t="s">
        <v>9</v>
      </c>
      <c r="D124" s="82">
        <v>130137.965</v>
      </c>
      <c r="E124" s="82">
        <v>30425.909046999997</v>
      </c>
      <c r="F124" s="82">
        <v>176677.59</v>
      </c>
      <c r="G124" s="82">
        <v>68945</v>
      </c>
      <c r="H124" s="82">
        <v>12169</v>
      </c>
      <c r="I124" s="82">
        <v>76348</v>
      </c>
      <c r="J124" s="84">
        <f t="shared" si="53"/>
        <v>88.76</v>
      </c>
      <c r="K124" s="84">
        <f t="shared" si="53"/>
        <v>150.03</v>
      </c>
      <c r="L124" s="84">
        <f t="shared" si="53"/>
        <v>131.41</v>
      </c>
      <c r="M124" s="91"/>
      <c r="N124" s="91"/>
      <c r="O124" s="86"/>
    </row>
    <row r="125" spans="1:22" x14ac:dyDescent="0.35">
      <c r="A125" s="38"/>
      <c r="B125" s="37" t="s">
        <v>19</v>
      </c>
      <c r="C125" s="32" t="s">
        <v>9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84">
        <v>0</v>
      </c>
      <c r="K125" s="84">
        <v>0</v>
      </c>
      <c r="L125" s="84">
        <v>0</v>
      </c>
      <c r="M125" s="91"/>
      <c r="N125" s="91"/>
      <c r="O125" s="86"/>
    </row>
    <row r="126" spans="1:22" x14ac:dyDescent="0.35">
      <c r="A126" s="38"/>
      <c r="B126" s="37" t="s">
        <v>20</v>
      </c>
      <c r="C126" s="32" t="s">
        <v>9</v>
      </c>
      <c r="D126" s="82">
        <v>56732.224999999999</v>
      </c>
      <c r="E126" s="82">
        <v>42999.738926000013</v>
      </c>
      <c r="F126" s="82">
        <v>249934.14799999999</v>
      </c>
      <c r="G126" s="82">
        <v>72467</v>
      </c>
      <c r="H126" s="82">
        <v>39937</v>
      </c>
      <c r="I126" s="82">
        <v>247010</v>
      </c>
      <c r="J126" s="84">
        <f>ROUND(D126/G126*100-100,2)</f>
        <v>-21.71</v>
      </c>
      <c r="K126" s="84">
        <f>ROUND(E126/H126*100-100,2)</f>
        <v>7.67</v>
      </c>
      <c r="L126" s="84">
        <f>ROUND(F126/I126*100-100,2)</f>
        <v>1.18</v>
      </c>
      <c r="M126" s="91"/>
      <c r="N126" s="91"/>
      <c r="O126" s="86"/>
    </row>
    <row r="127" spans="1:22" x14ac:dyDescent="0.35">
      <c r="A127" s="38"/>
      <c r="B127" s="37" t="s">
        <v>21</v>
      </c>
      <c r="C127" s="32" t="s">
        <v>7</v>
      </c>
      <c r="D127" s="79"/>
      <c r="E127" s="82">
        <v>114280.5071990001</v>
      </c>
      <c r="F127" s="82">
        <v>665281.50100000005</v>
      </c>
      <c r="G127" s="79"/>
      <c r="H127" s="82">
        <v>68566</v>
      </c>
      <c r="I127" s="82">
        <v>424114</v>
      </c>
      <c r="J127" s="80" t="s">
        <v>22</v>
      </c>
      <c r="K127" s="84">
        <f>ROUND(E127/H127*100-100,2)</f>
        <v>66.67</v>
      </c>
      <c r="L127" s="84">
        <f>ROUND(F127/I127*100-100,2)</f>
        <v>56.86</v>
      </c>
      <c r="M127" s="91"/>
      <c r="N127" s="91"/>
      <c r="O127" s="86"/>
    </row>
    <row r="128" spans="1:22" x14ac:dyDescent="0.35">
      <c r="A128" s="38"/>
      <c r="B128" s="37"/>
      <c r="C128" s="32"/>
      <c r="D128" s="82"/>
      <c r="E128" s="82"/>
      <c r="F128" s="82"/>
      <c r="G128" s="82"/>
      <c r="H128" s="82"/>
      <c r="I128" s="82"/>
      <c r="J128" s="84"/>
      <c r="K128" s="84"/>
      <c r="L128" s="84"/>
      <c r="M128" s="91"/>
      <c r="N128" s="91"/>
      <c r="O128" s="86"/>
    </row>
    <row r="129" spans="1:15" x14ac:dyDescent="0.35">
      <c r="A129" s="32" t="s">
        <v>23</v>
      </c>
      <c r="B129" s="37" t="s">
        <v>24</v>
      </c>
      <c r="C129" s="32" t="s">
        <v>7</v>
      </c>
      <c r="D129" s="78"/>
      <c r="E129" s="69">
        <f t="shared" ref="E129:I129" si="54">SUM(E130:E142)</f>
        <v>2448702.3889290001</v>
      </c>
      <c r="F129" s="69">
        <f t="shared" si="54"/>
        <v>14242623.145999998</v>
      </c>
      <c r="G129" s="78"/>
      <c r="H129" s="69">
        <f t="shared" si="54"/>
        <v>1836669</v>
      </c>
      <c r="I129" s="69">
        <f t="shared" si="54"/>
        <v>11355465</v>
      </c>
      <c r="J129" s="80" t="s">
        <v>22</v>
      </c>
      <c r="K129" s="84">
        <f t="shared" ref="K129:L132" si="55">ROUND(E129/H129*100-100,2)</f>
        <v>33.32</v>
      </c>
      <c r="L129" s="84">
        <f t="shared" si="55"/>
        <v>25.43</v>
      </c>
      <c r="M129" s="91"/>
      <c r="N129" s="91"/>
      <c r="O129" s="86"/>
    </row>
    <row r="130" spans="1:15" x14ac:dyDescent="0.35">
      <c r="A130" s="38"/>
      <c r="B130" s="37" t="s">
        <v>25</v>
      </c>
      <c r="C130" s="32" t="s">
        <v>9</v>
      </c>
      <c r="D130" s="82">
        <v>2752</v>
      </c>
      <c r="E130" s="82">
        <v>1159.930875</v>
      </c>
      <c r="F130" s="82">
        <v>6576.5569999999998</v>
      </c>
      <c r="G130" s="82">
        <v>499</v>
      </c>
      <c r="H130" s="82">
        <v>98</v>
      </c>
      <c r="I130" s="82">
        <v>593</v>
      </c>
      <c r="J130" s="84">
        <f>ROUND(D130/G130*100-100,2)</f>
        <v>451.5</v>
      </c>
      <c r="K130" s="84">
        <f t="shared" si="55"/>
        <v>1083.5999999999999</v>
      </c>
      <c r="L130" s="84">
        <f t="shared" si="55"/>
        <v>1009.03</v>
      </c>
      <c r="M130" s="91"/>
      <c r="N130" s="91"/>
      <c r="O130" s="86"/>
    </row>
    <row r="131" spans="1:15" x14ac:dyDescent="0.35">
      <c r="A131" s="38"/>
      <c r="B131" s="37" t="s">
        <v>26</v>
      </c>
      <c r="C131" s="32" t="s">
        <v>9</v>
      </c>
      <c r="D131" s="82">
        <v>260284.399</v>
      </c>
      <c r="E131" s="82">
        <v>156067.227056</v>
      </c>
      <c r="F131" s="82">
        <v>908487.02</v>
      </c>
      <c r="G131" s="82">
        <v>293161</v>
      </c>
      <c r="H131" s="82">
        <v>116117</v>
      </c>
      <c r="I131" s="82">
        <v>721216</v>
      </c>
      <c r="J131" s="84">
        <f>ROUND(D131/G131*100-100,2)</f>
        <v>-11.21</v>
      </c>
      <c r="K131" s="84">
        <f t="shared" si="55"/>
        <v>34.409999999999997</v>
      </c>
      <c r="L131" s="84">
        <f t="shared" si="55"/>
        <v>25.97</v>
      </c>
      <c r="M131" s="91"/>
      <c r="N131" s="91"/>
      <c r="O131" s="86"/>
    </row>
    <row r="132" spans="1:15" x14ac:dyDescent="0.35">
      <c r="A132" s="38"/>
      <c r="B132" s="33" t="s">
        <v>116</v>
      </c>
      <c r="C132" s="32" t="s">
        <v>9</v>
      </c>
      <c r="D132" s="82">
        <v>342700.05099999998</v>
      </c>
      <c r="E132" s="82">
        <v>308842.422265</v>
      </c>
      <c r="F132" s="82">
        <v>1795457.162</v>
      </c>
      <c r="G132" s="82">
        <v>314561.81453000003</v>
      </c>
      <c r="H132" s="82">
        <v>229679</v>
      </c>
      <c r="I132" s="82">
        <v>1419181</v>
      </c>
      <c r="J132" s="84">
        <f>ROUND(D132/G132*100-100,2)</f>
        <v>8.9499999999999993</v>
      </c>
      <c r="K132" s="84">
        <f t="shared" si="55"/>
        <v>34.47</v>
      </c>
      <c r="L132" s="84">
        <f t="shared" si="55"/>
        <v>26.51</v>
      </c>
      <c r="M132" s="91"/>
      <c r="N132" s="91"/>
      <c r="O132" s="86"/>
    </row>
    <row r="133" spans="1:15" x14ac:dyDescent="0.35">
      <c r="A133" s="38"/>
      <c r="B133" s="37" t="s">
        <v>28</v>
      </c>
      <c r="C133" s="32" t="s">
        <v>9</v>
      </c>
      <c r="D133" s="82">
        <v>1211</v>
      </c>
      <c r="E133" s="82">
        <v>270.33759499999996</v>
      </c>
      <c r="F133" s="82">
        <v>1631.7249999999999</v>
      </c>
      <c r="G133" s="82">
        <v>49</v>
      </c>
      <c r="H133" s="82">
        <v>10</v>
      </c>
      <c r="I133" s="82">
        <v>64</v>
      </c>
      <c r="J133" s="84">
        <v>100</v>
      </c>
      <c r="K133" s="84">
        <v>100</v>
      </c>
      <c r="L133" s="84">
        <v>100</v>
      </c>
      <c r="M133" s="91"/>
      <c r="N133" s="91"/>
      <c r="O133" s="86"/>
    </row>
    <row r="134" spans="1:15" x14ac:dyDescent="0.35">
      <c r="A134" s="38"/>
      <c r="B134" s="37" t="s">
        <v>29</v>
      </c>
      <c r="C134" s="32" t="s">
        <v>9</v>
      </c>
      <c r="D134" s="82">
        <v>15840.868</v>
      </c>
      <c r="E134" s="82">
        <v>8327.3944449999999</v>
      </c>
      <c r="F134" s="82">
        <v>48187.821000000004</v>
      </c>
      <c r="G134" s="82">
        <v>10502</v>
      </c>
      <c r="H134" s="82">
        <v>3798</v>
      </c>
      <c r="I134" s="82">
        <v>23560</v>
      </c>
      <c r="J134" s="84">
        <f t="shared" ref="J134:L140" si="56">ROUND(D134/G134*100-100,2)</f>
        <v>50.84</v>
      </c>
      <c r="K134" s="84">
        <f t="shared" si="56"/>
        <v>119.26</v>
      </c>
      <c r="L134" s="84">
        <f t="shared" si="56"/>
        <v>104.53</v>
      </c>
      <c r="M134" s="91"/>
      <c r="N134" s="91"/>
      <c r="O134" s="86"/>
    </row>
    <row r="135" spans="1:15" x14ac:dyDescent="0.35">
      <c r="A135" s="38"/>
      <c r="B135" s="37" t="s">
        <v>30</v>
      </c>
      <c r="C135" s="37" t="s">
        <v>31</v>
      </c>
      <c r="D135" s="82">
        <v>120946.40300000001</v>
      </c>
      <c r="E135" s="82">
        <v>641198.21076999954</v>
      </c>
      <c r="F135" s="82">
        <v>3729682.6919999998</v>
      </c>
      <c r="G135" s="82">
        <v>127104</v>
      </c>
      <c r="H135" s="82">
        <v>449952</v>
      </c>
      <c r="I135" s="82">
        <v>2780896</v>
      </c>
      <c r="J135" s="84">
        <f t="shared" si="56"/>
        <v>-4.84</v>
      </c>
      <c r="K135" s="84">
        <f t="shared" si="56"/>
        <v>42.5</v>
      </c>
      <c r="L135" s="84">
        <f t="shared" si="56"/>
        <v>34.119999999999997</v>
      </c>
      <c r="M135" s="91"/>
      <c r="N135" s="91"/>
      <c r="O135" s="86"/>
    </row>
    <row r="136" spans="1:15" x14ac:dyDescent="0.35">
      <c r="A136" s="38"/>
      <c r="B136" s="37" t="s">
        <v>32</v>
      </c>
      <c r="C136" s="32" t="s">
        <v>9</v>
      </c>
      <c r="D136" s="82">
        <v>394995.93800000002</v>
      </c>
      <c r="E136" s="82">
        <v>420355.47281000012</v>
      </c>
      <c r="F136" s="82">
        <v>2448858.8960000002</v>
      </c>
      <c r="G136" s="82">
        <v>343436</v>
      </c>
      <c r="H136" s="82">
        <v>332181</v>
      </c>
      <c r="I136" s="82">
        <v>2052259</v>
      </c>
      <c r="J136" s="84">
        <f t="shared" si="56"/>
        <v>15.01</v>
      </c>
      <c r="K136" s="84">
        <f t="shared" si="56"/>
        <v>26.54</v>
      </c>
      <c r="L136" s="84">
        <f t="shared" si="56"/>
        <v>19.329999999999998</v>
      </c>
      <c r="M136" s="91"/>
      <c r="N136" s="91"/>
      <c r="O136" s="86"/>
    </row>
    <row r="137" spans="1:15" x14ac:dyDescent="0.35">
      <c r="A137" s="38"/>
      <c r="B137" s="37" t="s">
        <v>33</v>
      </c>
      <c r="C137" s="32" t="s">
        <v>9</v>
      </c>
      <c r="D137" s="82">
        <v>167009.02100000001</v>
      </c>
      <c r="E137" s="82">
        <v>141139.33713300002</v>
      </c>
      <c r="F137" s="82">
        <v>819589.14300000004</v>
      </c>
      <c r="G137" s="82">
        <v>158914</v>
      </c>
      <c r="H137" s="82">
        <v>111896</v>
      </c>
      <c r="I137" s="82">
        <v>692110</v>
      </c>
      <c r="J137" s="84">
        <f t="shared" si="56"/>
        <v>5.09</v>
      </c>
      <c r="K137" s="84">
        <f t="shared" si="56"/>
        <v>26.13</v>
      </c>
      <c r="L137" s="84">
        <f t="shared" si="56"/>
        <v>18.420000000000002</v>
      </c>
      <c r="M137" s="91"/>
      <c r="N137" s="91"/>
      <c r="O137" s="86"/>
    </row>
    <row r="138" spans="1:15" x14ac:dyDescent="0.35">
      <c r="A138" s="38"/>
      <c r="B138" s="37" t="s">
        <v>34</v>
      </c>
      <c r="C138" s="32" t="s">
        <v>9</v>
      </c>
      <c r="D138" s="82">
        <v>29280.526999999998</v>
      </c>
      <c r="E138" s="82">
        <v>14186.185018999999</v>
      </c>
      <c r="F138" s="82">
        <v>82143.928</v>
      </c>
      <c r="G138" s="82">
        <v>32908</v>
      </c>
      <c r="H138" s="82">
        <v>14451</v>
      </c>
      <c r="I138" s="82">
        <v>89160</v>
      </c>
      <c r="J138" s="84">
        <f t="shared" si="56"/>
        <v>-11.02</v>
      </c>
      <c r="K138" s="84">
        <f t="shared" si="56"/>
        <v>-1.83</v>
      </c>
      <c r="L138" s="84">
        <f t="shared" si="56"/>
        <v>-7.87</v>
      </c>
      <c r="M138" s="91"/>
      <c r="N138" s="91"/>
      <c r="O138" s="86"/>
    </row>
    <row r="139" spans="1:15" x14ac:dyDescent="0.35">
      <c r="A139" s="38"/>
      <c r="B139" s="37" t="s">
        <v>35</v>
      </c>
      <c r="C139" s="105" t="s">
        <v>31</v>
      </c>
      <c r="D139" s="87">
        <v>37292.512000000002</v>
      </c>
      <c r="E139" s="82">
        <v>492800.04330899968</v>
      </c>
      <c r="F139" s="82">
        <v>2863570.2719999999</v>
      </c>
      <c r="G139" s="87">
        <v>27845</v>
      </c>
      <c r="H139" s="82">
        <v>366998</v>
      </c>
      <c r="I139" s="82">
        <v>2268389</v>
      </c>
      <c r="J139" s="84">
        <f t="shared" si="56"/>
        <v>33.93</v>
      </c>
      <c r="K139" s="84">
        <f t="shared" si="56"/>
        <v>34.28</v>
      </c>
      <c r="L139" s="84">
        <f t="shared" si="56"/>
        <v>26.24</v>
      </c>
      <c r="M139" s="91"/>
      <c r="N139" s="91"/>
      <c r="O139" s="86"/>
    </row>
    <row r="140" spans="1:15" x14ac:dyDescent="0.35">
      <c r="A140" s="38"/>
      <c r="B140" s="37" t="s">
        <v>36</v>
      </c>
      <c r="C140" s="32" t="s">
        <v>9</v>
      </c>
      <c r="D140" s="82">
        <v>81759.91</v>
      </c>
      <c r="E140" s="82">
        <v>59093.023407000001</v>
      </c>
      <c r="F140" s="82">
        <v>343591.15600000002</v>
      </c>
      <c r="G140" s="82">
        <v>123171</v>
      </c>
      <c r="H140" s="82">
        <v>43471</v>
      </c>
      <c r="I140" s="82">
        <v>269201</v>
      </c>
      <c r="J140" s="84">
        <f t="shared" si="56"/>
        <v>-33.619999999999997</v>
      </c>
      <c r="K140" s="84">
        <f t="shared" si="56"/>
        <v>35.94</v>
      </c>
      <c r="L140" s="84">
        <f t="shared" si="56"/>
        <v>27.63</v>
      </c>
      <c r="M140" s="91"/>
      <c r="N140" s="91"/>
      <c r="O140" s="86"/>
    </row>
    <row r="141" spans="1:15" x14ac:dyDescent="0.35">
      <c r="A141" s="38"/>
      <c r="B141" s="37" t="s">
        <v>37</v>
      </c>
      <c r="C141" s="37" t="s">
        <v>38</v>
      </c>
      <c r="D141" s="79"/>
      <c r="E141" s="82">
        <v>107721.975207</v>
      </c>
      <c r="F141" s="82">
        <v>627005.57700000005</v>
      </c>
      <c r="G141" s="79"/>
      <c r="H141" s="82">
        <v>91532</v>
      </c>
      <c r="I141" s="82">
        <v>565680</v>
      </c>
      <c r="J141" s="80" t="s">
        <v>22</v>
      </c>
      <c r="K141" s="84">
        <f>ROUND(E141/H141*100-100,2)</f>
        <v>17.690000000000001</v>
      </c>
      <c r="L141" s="84">
        <f>ROUND(F141/I141*100-100,2)</f>
        <v>10.84</v>
      </c>
      <c r="M141" s="91"/>
      <c r="N141" s="91"/>
      <c r="O141" s="86"/>
    </row>
    <row r="142" spans="1:15" x14ac:dyDescent="0.35">
      <c r="A142" s="38"/>
      <c r="B142" s="37" t="s">
        <v>39</v>
      </c>
      <c r="C142" s="37" t="s">
        <v>38</v>
      </c>
      <c r="D142" s="79"/>
      <c r="E142" s="82">
        <v>97540.829037999996</v>
      </c>
      <c r="F142" s="82">
        <v>567841.19699999993</v>
      </c>
      <c r="G142" s="79"/>
      <c r="H142" s="82">
        <v>76486</v>
      </c>
      <c r="I142" s="82">
        <v>473156</v>
      </c>
      <c r="J142" s="80" t="s">
        <v>22</v>
      </c>
      <c r="K142" s="84">
        <f>ROUND(E142/H142*100-100,2)</f>
        <v>27.53</v>
      </c>
      <c r="L142" s="84">
        <f>ROUND(F142/I142*100-100,2)</f>
        <v>20.010000000000002</v>
      </c>
      <c r="M142" s="91"/>
      <c r="N142" s="91"/>
      <c r="O142" s="86"/>
    </row>
    <row r="143" spans="1:15" x14ac:dyDescent="0.35">
      <c r="A143" s="38"/>
      <c r="B143" s="37"/>
      <c r="C143" s="37"/>
      <c r="D143" s="79"/>
      <c r="E143" s="82"/>
      <c r="F143" s="82"/>
      <c r="G143" s="79"/>
      <c r="H143" s="82"/>
      <c r="I143" s="82"/>
      <c r="J143" s="84"/>
      <c r="K143" s="84"/>
      <c r="L143" s="84"/>
      <c r="M143" s="91"/>
      <c r="N143" s="91"/>
      <c r="O143" s="86"/>
    </row>
    <row r="144" spans="1:15" x14ac:dyDescent="0.35">
      <c r="A144" s="32" t="s">
        <v>40</v>
      </c>
      <c r="B144" s="37" t="s">
        <v>41</v>
      </c>
      <c r="C144" s="37" t="s">
        <v>38</v>
      </c>
      <c r="D144" s="78"/>
      <c r="E144" s="69">
        <f t="shared" ref="E144:I144" si="57">SUM(E145:E148)</f>
        <v>40921.911548000004</v>
      </c>
      <c r="F144" s="69">
        <f t="shared" si="57"/>
        <v>235990.16100000002</v>
      </c>
      <c r="G144" s="78"/>
      <c r="H144" s="69">
        <f t="shared" si="57"/>
        <v>18924</v>
      </c>
      <c r="I144" s="69">
        <f t="shared" si="57"/>
        <v>116063</v>
      </c>
      <c r="J144" s="80" t="s">
        <v>22</v>
      </c>
      <c r="K144" s="84">
        <f t="shared" ref="K144:L148" si="58">ROUND(E144/H144*100-100,2)</f>
        <v>116.24</v>
      </c>
      <c r="L144" s="84">
        <f t="shared" si="58"/>
        <v>103.33</v>
      </c>
      <c r="M144" s="91"/>
      <c r="N144" s="91"/>
      <c r="O144" s="86"/>
    </row>
    <row r="145" spans="1:15" x14ac:dyDescent="0.35">
      <c r="A145" s="38"/>
      <c r="B145" s="37" t="s">
        <v>42</v>
      </c>
      <c r="C145" s="32" t="s">
        <v>9</v>
      </c>
      <c r="D145" s="78">
        <v>305706</v>
      </c>
      <c r="E145" s="78">
        <v>30916.078567</v>
      </c>
      <c r="F145" s="78">
        <v>178721.36300000001</v>
      </c>
      <c r="G145" s="78">
        <v>188715</v>
      </c>
      <c r="H145" s="78">
        <v>10175</v>
      </c>
      <c r="I145" s="78">
        <v>62733</v>
      </c>
      <c r="J145" s="84">
        <f>ROUND(D145/G145*100-100,2)</f>
        <v>61.99</v>
      </c>
      <c r="K145" s="84">
        <f t="shared" si="58"/>
        <v>203.84</v>
      </c>
      <c r="L145" s="84">
        <f t="shared" si="58"/>
        <v>184.89</v>
      </c>
      <c r="M145" s="91"/>
      <c r="N145" s="91"/>
      <c r="O145" s="86"/>
    </row>
    <row r="146" spans="1:15" x14ac:dyDescent="0.35">
      <c r="A146" s="38"/>
      <c r="B146" s="37" t="s">
        <v>43</v>
      </c>
      <c r="C146" s="32" t="s">
        <v>9</v>
      </c>
      <c r="D146" s="82">
        <v>80746</v>
      </c>
      <c r="E146" s="82">
        <v>10005.832981</v>
      </c>
      <c r="F146" s="82">
        <v>57268.798000000003</v>
      </c>
      <c r="G146" s="82">
        <v>46702</v>
      </c>
      <c r="H146" s="82">
        <v>3378</v>
      </c>
      <c r="I146" s="82">
        <v>20778</v>
      </c>
      <c r="J146" s="84">
        <f>ROUND(D146/G146*100-100,2)</f>
        <v>72.900000000000006</v>
      </c>
      <c r="K146" s="84">
        <f t="shared" si="58"/>
        <v>196.21</v>
      </c>
      <c r="L146" s="84">
        <f t="shared" si="58"/>
        <v>175.62</v>
      </c>
      <c r="M146" s="91"/>
      <c r="N146" s="91"/>
      <c r="O146" s="86"/>
    </row>
    <row r="147" spans="1:15" x14ac:dyDescent="0.35">
      <c r="A147" s="38"/>
      <c r="B147" s="37" t="s">
        <v>44</v>
      </c>
      <c r="C147" s="32" t="s">
        <v>9</v>
      </c>
      <c r="D147" s="78">
        <v>0</v>
      </c>
      <c r="E147" s="78">
        <v>0</v>
      </c>
      <c r="F147" s="78">
        <v>0</v>
      </c>
      <c r="G147" s="78">
        <v>96033</v>
      </c>
      <c r="H147" s="78">
        <v>5369</v>
      </c>
      <c r="I147" s="78">
        <v>32540</v>
      </c>
      <c r="J147" s="84">
        <f>ROUND(D147/G147*100-100,2)</f>
        <v>-100</v>
      </c>
      <c r="K147" s="84">
        <f t="shared" si="58"/>
        <v>-100</v>
      </c>
      <c r="L147" s="84">
        <f t="shared" si="58"/>
        <v>-100</v>
      </c>
      <c r="M147" s="91"/>
      <c r="N147" s="91"/>
      <c r="O147" s="86"/>
    </row>
    <row r="148" spans="1:15" x14ac:dyDescent="0.35">
      <c r="A148" s="38"/>
      <c r="B148" s="37" t="s">
        <v>45</v>
      </c>
      <c r="C148" s="32" t="s">
        <v>9</v>
      </c>
      <c r="D148" s="82">
        <v>0</v>
      </c>
      <c r="E148" s="82">
        <v>0</v>
      </c>
      <c r="F148" s="82">
        <v>0</v>
      </c>
      <c r="G148" s="82">
        <v>150</v>
      </c>
      <c r="H148" s="82">
        <v>2</v>
      </c>
      <c r="I148" s="82">
        <v>12</v>
      </c>
      <c r="J148" s="84">
        <f>ROUND(D148/G148*100-100,2)</f>
        <v>-100</v>
      </c>
      <c r="K148" s="84">
        <f t="shared" si="58"/>
        <v>-100</v>
      </c>
      <c r="L148" s="84">
        <f t="shared" si="58"/>
        <v>-100</v>
      </c>
      <c r="M148" s="91"/>
      <c r="N148" s="91"/>
      <c r="O148" s="86"/>
    </row>
    <row r="149" spans="1:15" x14ac:dyDescent="0.35">
      <c r="A149" s="38"/>
      <c r="B149" s="37"/>
      <c r="C149" s="32"/>
      <c r="D149" s="82"/>
      <c r="E149" s="82"/>
      <c r="F149" s="82"/>
      <c r="G149" s="82"/>
      <c r="H149" s="82"/>
      <c r="I149" s="82"/>
      <c r="J149" s="84"/>
      <c r="K149" s="84"/>
      <c r="L149" s="84"/>
      <c r="M149" s="91"/>
      <c r="N149" s="91"/>
      <c r="O149" s="86"/>
    </row>
    <row r="150" spans="1:15" x14ac:dyDescent="0.35">
      <c r="A150" s="38" t="s">
        <v>46</v>
      </c>
      <c r="B150" s="37" t="s">
        <v>47</v>
      </c>
      <c r="C150" s="37" t="s">
        <v>7</v>
      </c>
      <c r="D150" s="78"/>
      <c r="E150" s="69">
        <f t="shared" ref="E150:I150" si="59">SUM(E151,E152,E156,E167,E171,E175,E176,E177,E178,E183,E191,E192,E193,E194,E195,E197,E196)</f>
        <v>512756.64584200009</v>
      </c>
      <c r="F150" s="69">
        <f t="shared" si="59"/>
        <v>2982648.0389999989</v>
      </c>
      <c r="G150" s="78"/>
      <c r="H150" s="69">
        <f t="shared" si="59"/>
        <v>414856</v>
      </c>
      <c r="I150" s="69">
        <f t="shared" si="59"/>
        <v>2566127</v>
      </c>
      <c r="J150" s="80" t="s">
        <v>22</v>
      </c>
      <c r="K150" s="84">
        <f t="shared" ref="K150:L156" si="60">ROUND(E150/H150*100-100,2)</f>
        <v>23.6</v>
      </c>
      <c r="L150" s="84">
        <f t="shared" si="60"/>
        <v>16.23</v>
      </c>
      <c r="M150" s="91"/>
      <c r="N150" s="91"/>
      <c r="O150" s="86"/>
    </row>
    <row r="151" spans="1:15" x14ac:dyDescent="0.35">
      <c r="A151" s="38"/>
      <c r="B151" s="37" t="s">
        <v>48</v>
      </c>
      <c r="C151" s="37" t="s">
        <v>27</v>
      </c>
      <c r="D151" s="82">
        <v>1799.3969999999999</v>
      </c>
      <c r="E151" s="82">
        <v>10492.525777999999</v>
      </c>
      <c r="F151" s="82">
        <v>60993.107000000004</v>
      </c>
      <c r="G151" s="82">
        <v>1109</v>
      </c>
      <c r="H151" s="82">
        <v>8778</v>
      </c>
      <c r="I151" s="82">
        <v>54324</v>
      </c>
      <c r="J151" s="84">
        <f>ROUND(D151/G151*100-100,2)</f>
        <v>62.25</v>
      </c>
      <c r="K151" s="84">
        <f t="shared" si="60"/>
        <v>19.53</v>
      </c>
      <c r="L151" s="84">
        <f t="shared" si="60"/>
        <v>12.28</v>
      </c>
      <c r="M151" s="91"/>
      <c r="N151" s="91"/>
      <c r="O151" s="86"/>
    </row>
    <row r="152" spans="1:15" x14ac:dyDescent="0.35">
      <c r="A152" s="38"/>
      <c r="B152" s="37" t="s">
        <v>49</v>
      </c>
      <c r="C152" s="37" t="s">
        <v>38</v>
      </c>
      <c r="D152" s="78"/>
      <c r="E152" s="69">
        <f t="shared" ref="E152:I152" si="61">SUM(E153:E155)</f>
        <v>44728.447143000005</v>
      </c>
      <c r="F152" s="69">
        <f t="shared" si="61"/>
        <v>259851.29800000001</v>
      </c>
      <c r="G152" s="78"/>
      <c r="H152" s="69">
        <f t="shared" si="61"/>
        <v>31131</v>
      </c>
      <c r="I152" s="69">
        <f t="shared" si="61"/>
        <v>192160</v>
      </c>
      <c r="J152" s="80" t="s">
        <v>22</v>
      </c>
      <c r="K152" s="84">
        <f t="shared" si="60"/>
        <v>43.68</v>
      </c>
      <c r="L152" s="84">
        <f t="shared" si="60"/>
        <v>35.229999999999997</v>
      </c>
      <c r="M152" s="91"/>
      <c r="N152" s="91"/>
      <c r="O152" s="86"/>
    </row>
    <row r="153" spans="1:15" x14ac:dyDescent="0.35">
      <c r="B153" s="37" t="s">
        <v>50</v>
      </c>
      <c r="C153" s="37" t="s">
        <v>31</v>
      </c>
      <c r="D153" s="82">
        <v>2524.1120000000001</v>
      </c>
      <c r="E153" s="82">
        <v>22938.586307000001</v>
      </c>
      <c r="F153" s="82">
        <v>132936.141</v>
      </c>
      <c r="G153" s="82">
        <v>1832</v>
      </c>
      <c r="H153" s="82">
        <v>15346</v>
      </c>
      <c r="I153" s="82">
        <v>94730</v>
      </c>
      <c r="J153" s="84">
        <f>ROUND(D153/G153*100-100,2)</f>
        <v>37.78</v>
      </c>
      <c r="K153" s="84">
        <f t="shared" si="60"/>
        <v>49.48</v>
      </c>
      <c r="L153" s="84">
        <f t="shared" si="60"/>
        <v>40.33</v>
      </c>
      <c r="M153" s="91"/>
      <c r="N153" s="91"/>
      <c r="O153" s="86"/>
    </row>
    <row r="154" spans="1:15" x14ac:dyDescent="0.35">
      <c r="B154" s="37" t="s">
        <v>51</v>
      </c>
      <c r="C154" s="37" t="s">
        <v>31</v>
      </c>
      <c r="D154" s="82">
        <v>2510.8519999999999</v>
      </c>
      <c r="E154" s="82">
        <v>9740.2993819999992</v>
      </c>
      <c r="F154" s="82">
        <v>56701.699000000001</v>
      </c>
      <c r="G154" s="82">
        <v>1080</v>
      </c>
      <c r="H154" s="82">
        <v>7903</v>
      </c>
      <c r="I154" s="82">
        <v>48731</v>
      </c>
      <c r="J154" s="84">
        <f>ROUND(D154/G154*100-100,2)</f>
        <v>132.49</v>
      </c>
      <c r="K154" s="84">
        <f t="shared" si="60"/>
        <v>23.25</v>
      </c>
      <c r="L154" s="84">
        <f t="shared" si="60"/>
        <v>16.36</v>
      </c>
      <c r="M154" s="91"/>
      <c r="N154" s="91"/>
      <c r="O154" s="86"/>
    </row>
    <row r="155" spans="1:15" x14ac:dyDescent="0.35">
      <c r="B155" s="37" t="s">
        <v>52</v>
      </c>
      <c r="C155" s="37" t="s">
        <v>38</v>
      </c>
      <c r="D155" s="79"/>
      <c r="E155" s="82">
        <v>12049.561454000001</v>
      </c>
      <c r="F155" s="82">
        <v>70213.457999999999</v>
      </c>
      <c r="G155" s="79"/>
      <c r="H155" s="82">
        <v>7882</v>
      </c>
      <c r="I155" s="82">
        <v>48699</v>
      </c>
      <c r="J155" s="80" t="s">
        <v>22</v>
      </c>
      <c r="K155" s="84">
        <f t="shared" si="60"/>
        <v>52.87</v>
      </c>
      <c r="L155" s="84">
        <f t="shared" si="60"/>
        <v>44.18</v>
      </c>
      <c r="M155" s="91"/>
      <c r="N155" s="91"/>
      <c r="O155" s="86"/>
    </row>
    <row r="156" spans="1:15" x14ac:dyDescent="0.35">
      <c r="A156" s="38"/>
      <c r="B156" s="37" t="s">
        <v>53</v>
      </c>
      <c r="C156" s="32" t="s">
        <v>9</v>
      </c>
      <c r="D156" s="82">
        <v>11754.186</v>
      </c>
      <c r="E156" s="82">
        <v>26616.863647999999</v>
      </c>
      <c r="F156" s="82">
        <v>154506.21100000001</v>
      </c>
      <c r="G156" s="82">
        <v>7859</v>
      </c>
      <c r="H156" s="82">
        <v>18295</v>
      </c>
      <c r="I156" s="82">
        <v>113319</v>
      </c>
      <c r="J156" s="84">
        <f>ROUND(D156/G156*100-100,2)</f>
        <v>49.56</v>
      </c>
      <c r="K156" s="84">
        <f t="shared" si="60"/>
        <v>45.49</v>
      </c>
      <c r="L156" s="84">
        <f t="shared" si="60"/>
        <v>36.35</v>
      </c>
      <c r="M156" s="91"/>
      <c r="N156" s="91"/>
      <c r="O156" s="86"/>
    </row>
    <row r="157" spans="1:15" x14ac:dyDescent="0.35">
      <c r="A157" s="40"/>
      <c r="B157" s="34"/>
      <c r="C157" s="34"/>
      <c r="D157" s="88"/>
      <c r="E157" s="88"/>
      <c r="F157" s="89"/>
      <c r="G157" s="88"/>
      <c r="H157" s="88"/>
      <c r="I157" s="88"/>
      <c r="J157" s="90"/>
      <c r="K157" s="90"/>
      <c r="L157" s="90"/>
      <c r="M157" s="85"/>
      <c r="N157" s="86"/>
      <c r="O157" s="86"/>
    </row>
    <row r="158" spans="1:15" x14ac:dyDescent="0.35">
      <c r="J158" s="39"/>
      <c r="K158" s="39" t="s">
        <v>92</v>
      </c>
      <c r="L158" s="39"/>
      <c r="N158" s="49"/>
      <c r="O158" s="49"/>
    </row>
    <row r="159" spans="1:15" x14ac:dyDescent="0.35">
      <c r="A159" s="129" t="s">
        <v>121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N159" s="49"/>
      <c r="O159" s="49"/>
    </row>
    <row r="160" spans="1:15" x14ac:dyDescent="0.35">
      <c r="A160" s="32"/>
      <c r="B160" s="32"/>
      <c r="C160" s="32"/>
      <c r="D160" s="32"/>
      <c r="E160" s="44"/>
      <c r="F160" s="32"/>
      <c r="G160" s="32"/>
      <c r="H160" s="44"/>
      <c r="I160" s="32"/>
      <c r="J160" s="32"/>
      <c r="K160" s="44"/>
      <c r="L160" s="32"/>
      <c r="N160" s="49"/>
      <c r="O160" s="49"/>
    </row>
    <row r="161" spans="1:15" x14ac:dyDescent="0.35">
      <c r="E161" s="3"/>
      <c r="H161" s="3"/>
      <c r="I161" s="37" t="s">
        <v>113</v>
      </c>
      <c r="K161" s="3"/>
      <c r="N161" s="49"/>
      <c r="O161" s="49"/>
    </row>
    <row r="162" spans="1:15" x14ac:dyDescent="0.35">
      <c r="E162" s="3"/>
      <c r="H162" s="3"/>
      <c r="I162" s="37" t="s">
        <v>112</v>
      </c>
      <c r="J162" s="34"/>
      <c r="K162" s="41"/>
      <c r="L162" s="34"/>
      <c r="N162" s="49"/>
      <c r="O162" s="49"/>
    </row>
    <row r="163" spans="1:15" x14ac:dyDescent="0.35">
      <c r="A163" s="45"/>
      <c r="B163" s="6"/>
      <c r="C163" s="7" t="s">
        <v>93</v>
      </c>
      <c r="D163" s="124" t="s">
        <v>127</v>
      </c>
      <c r="E163" s="125"/>
      <c r="F163" s="126"/>
      <c r="G163" s="124" t="s">
        <v>122</v>
      </c>
      <c r="H163" s="125"/>
      <c r="I163" s="126"/>
      <c r="J163" s="19" t="s">
        <v>123</v>
      </c>
      <c r="K163" s="3"/>
      <c r="N163" s="49"/>
      <c r="O163" s="49"/>
    </row>
    <row r="164" spans="1:15" x14ac:dyDescent="0.35">
      <c r="A164" s="2" t="s">
        <v>1</v>
      </c>
      <c r="B164" s="13"/>
      <c r="C164" s="32" t="s">
        <v>94</v>
      </c>
      <c r="D164" s="15"/>
      <c r="E164" s="3"/>
      <c r="F164" s="16"/>
      <c r="H164" s="18"/>
      <c r="J164" s="46" t="s">
        <v>124</v>
      </c>
      <c r="K164" s="41"/>
      <c r="L164" s="34"/>
      <c r="N164" s="49"/>
      <c r="O164" s="49"/>
    </row>
    <row r="165" spans="1:15" x14ac:dyDescent="0.35">
      <c r="A165" s="37" t="s">
        <v>2</v>
      </c>
      <c r="B165" s="13" t="s">
        <v>96</v>
      </c>
      <c r="C165" s="32" t="s">
        <v>97</v>
      </c>
      <c r="D165" s="15" t="s">
        <v>98</v>
      </c>
      <c r="E165" s="143" t="s">
        <v>99</v>
      </c>
      <c r="F165" s="144"/>
      <c r="G165" s="37" t="s">
        <v>98</v>
      </c>
      <c r="H165" s="143" t="s">
        <v>99</v>
      </c>
      <c r="I165" s="144"/>
      <c r="J165" s="19" t="s">
        <v>98</v>
      </c>
      <c r="K165" s="124" t="s">
        <v>99</v>
      </c>
      <c r="L165" s="125"/>
      <c r="N165" s="49"/>
      <c r="O165" s="49"/>
    </row>
    <row r="166" spans="1:15" x14ac:dyDescent="0.35">
      <c r="A166" s="34"/>
      <c r="B166" s="23"/>
      <c r="C166" s="24" t="s">
        <v>100</v>
      </c>
      <c r="D166" s="23"/>
      <c r="E166" s="25" t="s">
        <v>101</v>
      </c>
      <c r="F166" s="26" t="s">
        <v>102</v>
      </c>
      <c r="G166" s="27"/>
      <c r="H166" s="25" t="s">
        <v>101</v>
      </c>
      <c r="I166" s="26" t="s">
        <v>103</v>
      </c>
      <c r="J166" s="28"/>
      <c r="K166" s="25" t="s">
        <v>101</v>
      </c>
      <c r="L166" s="47" t="s">
        <v>103</v>
      </c>
      <c r="N166" s="49"/>
      <c r="O166" s="49"/>
    </row>
    <row r="167" spans="1:15" x14ac:dyDescent="0.35">
      <c r="A167" s="38"/>
      <c r="B167" s="37" t="s">
        <v>55</v>
      </c>
      <c r="C167" s="37" t="s">
        <v>7</v>
      </c>
      <c r="D167" s="79"/>
      <c r="E167" s="78">
        <f t="shared" ref="E167:I167" si="62">SUM(E168:E170)</f>
        <v>79519.245984999987</v>
      </c>
      <c r="F167" s="78">
        <f t="shared" si="62"/>
        <v>463906.79700000002</v>
      </c>
      <c r="G167" s="79"/>
      <c r="H167" s="78">
        <f t="shared" si="62"/>
        <v>69299</v>
      </c>
      <c r="I167" s="78">
        <f t="shared" si="62"/>
        <v>427723</v>
      </c>
      <c r="J167" s="80" t="s">
        <v>22</v>
      </c>
      <c r="K167" s="84">
        <f t="shared" ref="K167:K178" si="63">ROUND(E167/H167*100-100,2)</f>
        <v>14.75</v>
      </c>
      <c r="L167" s="84">
        <f t="shared" ref="L167:L178" si="64">ROUND(F167/I167*100-100,2)</f>
        <v>8.4600000000000009</v>
      </c>
      <c r="M167" s="86"/>
      <c r="N167" s="86"/>
      <c r="O167" s="86"/>
    </row>
    <row r="168" spans="1:15" x14ac:dyDescent="0.35">
      <c r="B168" s="37" t="s">
        <v>57</v>
      </c>
      <c r="C168" s="32" t="s">
        <v>58</v>
      </c>
      <c r="D168" s="82">
        <v>1320.5630000000001</v>
      </c>
      <c r="E168" s="82">
        <v>40590.030455999993</v>
      </c>
      <c r="F168" s="82">
        <v>237055.266</v>
      </c>
      <c r="G168" s="82">
        <v>959</v>
      </c>
      <c r="H168" s="82">
        <v>35611</v>
      </c>
      <c r="I168" s="82">
        <v>219592</v>
      </c>
      <c r="J168" s="84">
        <f>ROUND(D168/G168*100-100,2)</f>
        <v>37.700000000000003</v>
      </c>
      <c r="K168" s="84">
        <f t="shared" si="63"/>
        <v>13.98</v>
      </c>
      <c r="L168" s="84">
        <f t="shared" si="64"/>
        <v>7.95</v>
      </c>
      <c r="M168" s="91"/>
      <c r="N168" s="91"/>
      <c r="O168" s="86"/>
    </row>
    <row r="169" spans="1:15" x14ac:dyDescent="0.35">
      <c r="B169" s="37" t="s">
        <v>59</v>
      </c>
      <c r="C169" s="32" t="s">
        <v>58</v>
      </c>
      <c r="D169" s="82">
        <v>8233.2340000000004</v>
      </c>
      <c r="E169" s="82">
        <v>36550.398705</v>
      </c>
      <c r="F169" s="82">
        <v>212986.86300000001</v>
      </c>
      <c r="G169" s="82">
        <v>5084</v>
      </c>
      <c r="H169" s="82">
        <v>31703</v>
      </c>
      <c r="I169" s="82">
        <v>195870</v>
      </c>
      <c r="J169" s="84">
        <f>ROUND(D169/G169*100-100,2)</f>
        <v>61.94</v>
      </c>
      <c r="K169" s="84">
        <f t="shared" si="63"/>
        <v>15.29</v>
      </c>
      <c r="L169" s="84">
        <f t="shared" si="64"/>
        <v>8.74</v>
      </c>
      <c r="M169" s="91"/>
      <c r="N169" s="91"/>
      <c r="O169" s="86"/>
    </row>
    <row r="170" spans="1:15" x14ac:dyDescent="0.35">
      <c r="B170" s="37" t="s">
        <v>60</v>
      </c>
      <c r="C170" s="37" t="s">
        <v>7</v>
      </c>
      <c r="D170" s="79"/>
      <c r="E170" s="82">
        <v>2378.816824</v>
      </c>
      <c r="F170" s="82">
        <v>13864.668</v>
      </c>
      <c r="G170" s="79"/>
      <c r="H170" s="82">
        <v>1985</v>
      </c>
      <c r="I170" s="82">
        <v>12261</v>
      </c>
      <c r="J170" s="80" t="s">
        <v>22</v>
      </c>
      <c r="K170" s="84">
        <f t="shared" si="63"/>
        <v>19.84</v>
      </c>
      <c r="L170" s="84">
        <f t="shared" si="64"/>
        <v>13.08</v>
      </c>
      <c r="M170" s="91"/>
      <c r="N170" s="91"/>
      <c r="O170" s="86"/>
    </row>
    <row r="171" spans="1:15" x14ac:dyDescent="0.35">
      <c r="A171" s="38"/>
      <c r="B171" s="37" t="s">
        <v>61</v>
      </c>
      <c r="C171" s="37" t="s">
        <v>62</v>
      </c>
      <c r="D171" s="78">
        <f t="shared" ref="D171:I171" si="65">SUM(D172:D174)</f>
        <v>13888.837</v>
      </c>
      <c r="E171" s="78">
        <f t="shared" si="65"/>
        <v>20050.89459</v>
      </c>
      <c r="F171" s="78">
        <f t="shared" si="65"/>
        <v>116685.68800000001</v>
      </c>
      <c r="G171" s="78">
        <f t="shared" si="65"/>
        <v>12816</v>
      </c>
      <c r="H171" s="78">
        <f t="shared" si="65"/>
        <v>16024</v>
      </c>
      <c r="I171" s="78">
        <f t="shared" si="65"/>
        <v>98950</v>
      </c>
      <c r="J171" s="84">
        <f>ROUND(D171/G171*100-100,2)</f>
        <v>8.3699999999999992</v>
      </c>
      <c r="K171" s="84">
        <f t="shared" si="63"/>
        <v>25.13</v>
      </c>
      <c r="L171" s="84">
        <f t="shared" si="64"/>
        <v>17.920000000000002</v>
      </c>
      <c r="M171" s="91"/>
      <c r="N171" s="91"/>
      <c r="O171" s="86"/>
    </row>
    <row r="172" spans="1:15" x14ac:dyDescent="0.35">
      <c r="A172" s="38"/>
      <c r="B172" s="37" t="s">
        <v>63</v>
      </c>
      <c r="C172" s="37" t="s">
        <v>62</v>
      </c>
      <c r="D172" s="82">
        <v>5839.28</v>
      </c>
      <c r="E172" s="82">
        <v>15922.289620000001</v>
      </c>
      <c r="F172" s="82">
        <v>92774.665999999997</v>
      </c>
      <c r="G172" s="82">
        <v>5704</v>
      </c>
      <c r="H172" s="82">
        <v>13275</v>
      </c>
      <c r="I172" s="82">
        <v>81889</v>
      </c>
      <c r="J172" s="84">
        <f>ROUND(D172/G172*100-100,2)</f>
        <v>2.37</v>
      </c>
      <c r="K172" s="84">
        <f t="shared" si="63"/>
        <v>19.940000000000001</v>
      </c>
      <c r="L172" s="84">
        <f t="shared" si="64"/>
        <v>13.29</v>
      </c>
      <c r="M172" s="91"/>
      <c r="N172" s="91"/>
      <c r="O172" s="86"/>
    </row>
    <row r="173" spans="1:15" x14ac:dyDescent="0.35">
      <c r="A173" s="38"/>
      <c r="B173" s="37" t="s">
        <v>64</v>
      </c>
      <c r="C173" s="37" t="s">
        <v>62</v>
      </c>
      <c r="D173" s="87">
        <v>89.15</v>
      </c>
      <c r="E173" s="82">
        <v>128.196946</v>
      </c>
      <c r="F173" s="82">
        <v>733.97900000000004</v>
      </c>
      <c r="G173" s="87">
        <v>172</v>
      </c>
      <c r="H173" s="82">
        <v>64</v>
      </c>
      <c r="I173" s="82">
        <v>397</v>
      </c>
      <c r="J173" s="84">
        <f>ROUND(D173/G173*100-100,2)</f>
        <v>-48.17</v>
      </c>
      <c r="K173" s="84">
        <f t="shared" si="63"/>
        <v>100.31</v>
      </c>
      <c r="L173" s="84">
        <f t="shared" si="64"/>
        <v>84.88</v>
      </c>
      <c r="M173" s="91"/>
      <c r="N173" s="91"/>
      <c r="O173" s="86"/>
    </row>
    <row r="174" spans="1:15" x14ac:dyDescent="0.35">
      <c r="A174" s="38"/>
      <c r="B174" s="37" t="s">
        <v>65</v>
      </c>
      <c r="C174" s="37" t="s">
        <v>62</v>
      </c>
      <c r="D174" s="82">
        <v>7960.4070000000002</v>
      </c>
      <c r="E174" s="82">
        <v>4000.4080239999989</v>
      </c>
      <c r="F174" s="82">
        <v>23177.043000000001</v>
      </c>
      <c r="G174" s="82">
        <v>6940</v>
      </c>
      <c r="H174" s="82">
        <v>2685</v>
      </c>
      <c r="I174" s="82">
        <v>16664</v>
      </c>
      <c r="J174" s="84">
        <f>ROUND(D174/G174*100-100,2)</f>
        <v>14.7</v>
      </c>
      <c r="K174" s="84">
        <f t="shared" si="63"/>
        <v>48.99</v>
      </c>
      <c r="L174" s="84">
        <f t="shared" si="64"/>
        <v>39.08</v>
      </c>
      <c r="M174" s="91"/>
      <c r="N174" s="91"/>
      <c r="O174" s="86"/>
    </row>
    <row r="175" spans="1:15" x14ac:dyDescent="0.35">
      <c r="A175" s="38"/>
      <c r="B175" s="37" t="s">
        <v>66</v>
      </c>
      <c r="C175" s="37" t="s">
        <v>7</v>
      </c>
      <c r="D175" s="79"/>
      <c r="E175" s="82">
        <v>52812.741176000003</v>
      </c>
      <c r="F175" s="82">
        <v>307689.59699999902</v>
      </c>
      <c r="G175" s="79"/>
      <c r="H175" s="82">
        <v>52485</v>
      </c>
      <c r="I175" s="82">
        <v>324314</v>
      </c>
      <c r="J175" s="80" t="s">
        <v>22</v>
      </c>
      <c r="K175" s="84">
        <f t="shared" si="63"/>
        <v>0.62</v>
      </c>
      <c r="L175" s="84">
        <f t="shared" si="64"/>
        <v>-5.13</v>
      </c>
      <c r="M175" s="91"/>
      <c r="N175" s="91"/>
      <c r="O175" s="86"/>
    </row>
    <row r="176" spans="1:15" x14ac:dyDescent="0.35">
      <c r="A176" s="38"/>
      <c r="B176" s="37" t="s">
        <v>67</v>
      </c>
      <c r="C176" s="37" t="s">
        <v>7</v>
      </c>
      <c r="D176" s="79"/>
      <c r="E176" s="82">
        <v>13534.212334</v>
      </c>
      <c r="F176" s="82">
        <v>79079.168000000107</v>
      </c>
      <c r="G176" s="79"/>
      <c r="H176" s="82">
        <v>14787</v>
      </c>
      <c r="I176" s="82">
        <v>91398</v>
      </c>
      <c r="J176" s="80" t="s">
        <v>22</v>
      </c>
      <c r="K176" s="84">
        <f t="shared" si="63"/>
        <v>-8.4700000000000006</v>
      </c>
      <c r="L176" s="84">
        <f t="shared" si="64"/>
        <v>-13.48</v>
      </c>
      <c r="M176" s="91"/>
      <c r="N176" s="91"/>
      <c r="O176" s="86"/>
    </row>
    <row r="177" spans="1:15" x14ac:dyDescent="0.35">
      <c r="A177" s="38"/>
      <c r="B177" s="37" t="s">
        <v>68</v>
      </c>
      <c r="C177" s="37" t="s">
        <v>69</v>
      </c>
      <c r="D177" s="82">
        <v>2300.364</v>
      </c>
      <c r="E177" s="82">
        <v>790.87917500000003</v>
      </c>
      <c r="F177" s="82">
        <v>4653.2929999999997</v>
      </c>
      <c r="G177" s="82">
        <v>1604</v>
      </c>
      <c r="H177" s="82">
        <v>704</v>
      </c>
      <c r="I177" s="82">
        <v>4378</v>
      </c>
      <c r="J177" s="84">
        <f>ROUND(D177/G177*100-100,2)</f>
        <v>43.41</v>
      </c>
      <c r="K177" s="84">
        <f t="shared" si="63"/>
        <v>12.34</v>
      </c>
      <c r="L177" s="84">
        <f t="shared" si="64"/>
        <v>6.29</v>
      </c>
      <c r="M177" s="91"/>
      <c r="N177" s="91"/>
      <c r="O177" s="86"/>
    </row>
    <row r="178" spans="1:15" x14ac:dyDescent="0.35">
      <c r="A178" s="38"/>
      <c r="B178" s="37" t="s">
        <v>70</v>
      </c>
      <c r="C178" s="37" t="s">
        <v>7</v>
      </c>
      <c r="D178" s="79"/>
      <c r="E178" s="78">
        <f t="shared" ref="E178:I178" si="66">SUM(E179:E182)</f>
        <v>187990.187492</v>
      </c>
      <c r="F178" s="78">
        <f t="shared" si="66"/>
        <v>1093691.7379999999</v>
      </c>
      <c r="G178" s="79"/>
      <c r="H178" s="78">
        <f t="shared" si="66"/>
        <v>136135</v>
      </c>
      <c r="I178" s="78">
        <f t="shared" si="66"/>
        <v>844155</v>
      </c>
      <c r="J178" s="80" t="s">
        <v>22</v>
      </c>
      <c r="K178" s="84">
        <f t="shared" si="63"/>
        <v>38.090000000000003</v>
      </c>
      <c r="L178" s="84">
        <f t="shared" si="64"/>
        <v>29.56</v>
      </c>
      <c r="M178" s="91"/>
      <c r="N178" s="91"/>
      <c r="O178" s="86"/>
    </row>
    <row r="179" spans="1:15" x14ac:dyDescent="0.35">
      <c r="A179" s="37"/>
      <c r="B179" s="37" t="s">
        <v>71</v>
      </c>
      <c r="C179" s="37" t="s">
        <v>69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4">
        <v>0</v>
      </c>
      <c r="K179" s="84">
        <v>0</v>
      </c>
      <c r="L179" s="84">
        <v>0</v>
      </c>
      <c r="M179" s="91"/>
      <c r="N179" s="91"/>
      <c r="O179" s="86"/>
    </row>
    <row r="180" spans="1:15" x14ac:dyDescent="0.35">
      <c r="A180" s="37"/>
      <c r="B180" s="37" t="s">
        <v>72</v>
      </c>
      <c r="C180" s="37" t="s">
        <v>69</v>
      </c>
      <c r="D180" s="82">
        <v>185810.24799999999</v>
      </c>
      <c r="E180" s="82">
        <v>52222.111444000016</v>
      </c>
      <c r="F180" s="82">
        <v>303224.77799999999</v>
      </c>
      <c r="G180" s="82">
        <v>236130</v>
      </c>
      <c r="H180" s="82">
        <v>37625</v>
      </c>
      <c r="I180" s="82">
        <v>233458</v>
      </c>
      <c r="J180" s="84">
        <f t="shared" ref="J180:L181" si="67">ROUND(D180/G180*100-100,2)</f>
        <v>-21.31</v>
      </c>
      <c r="K180" s="84">
        <f t="shared" si="67"/>
        <v>38.799999999999997</v>
      </c>
      <c r="L180" s="84">
        <f t="shared" si="67"/>
        <v>29.88</v>
      </c>
      <c r="M180" s="91"/>
      <c r="N180" s="91"/>
      <c r="O180" s="86"/>
    </row>
    <row r="181" spans="1:15" x14ac:dyDescent="0.35">
      <c r="A181" s="37"/>
      <c r="B181" s="37" t="s">
        <v>73</v>
      </c>
      <c r="C181" s="37" t="s">
        <v>69</v>
      </c>
      <c r="D181" s="82">
        <v>20261.861000000001</v>
      </c>
      <c r="E181" s="82">
        <v>34375.927258999996</v>
      </c>
      <c r="F181" s="82">
        <v>200528.927</v>
      </c>
      <c r="G181" s="82">
        <v>18830</v>
      </c>
      <c r="H181" s="82">
        <v>33553</v>
      </c>
      <c r="I181" s="82">
        <v>207269</v>
      </c>
      <c r="J181" s="84">
        <f t="shared" si="67"/>
        <v>7.6</v>
      </c>
      <c r="K181" s="84">
        <f t="shared" si="67"/>
        <v>2.4500000000000002</v>
      </c>
      <c r="L181" s="84">
        <f t="shared" si="67"/>
        <v>-3.25</v>
      </c>
      <c r="M181" s="91"/>
      <c r="N181" s="91"/>
      <c r="O181" s="86"/>
    </row>
    <row r="182" spans="1:15" x14ac:dyDescent="0.35">
      <c r="A182" s="37"/>
      <c r="B182" s="37" t="s">
        <v>74</v>
      </c>
      <c r="C182" s="37" t="s">
        <v>7</v>
      </c>
      <c r="D182" s="79"/>
      <c r="E182" s="82">
        <v>101392.148789</v>
      </c>
      <c r="F182" s="82">
        <v>589938.03300000005</v>
      </c>
      <c r="G182" s="79"/>
      <c r="H182" s="82">
        <v>64957</v>
      </c>
      <c r="I182" s="82">
        <v>403428</v>
      </c>
      <c r="J182" s="80" t="s">
        <v>22</v>
      </c>
      <c r="K182" s="84">
        <f t="shared" ref="K182:L186" si="68">ROUND(E182/H182*100-100,2)</f>
        <v>56.09</v>
      </c>
      <c r="L182" s="84">
        <f t="shared" si="68"/>
        <v>46.23</v>
      </c>
      <c r="M182" s="91"/>
      <c r="N182" s="91"/>
      <c r="O182" s="86"/>
    </row>
    <row r="183" spans="1:15" x14ac:dyDescent="0.35">
      <c r="A183" s="38"/>
      <c r="B183" s="37" t="s">
        <v>75</v>
      </c>
      <c r="C183" s="37" t="s">
        <v>7</v>
      </c>
      <c r="D183" s="79"/>
      <c r="E183" s="78">
        <f t="shared" ref="E183:I183" si="69">SUM(E184:E190)</f>
        <v>28916.890900000002</v>
      </c>
      <c r="F183" s="78">
        <f t="shared" si="69"/>
        <v>168337.611</v>
      </c>
      <c r="G183" s="79"/>
      <c r="H183" s="78">
        <f t="shared" si="69"/>
        <v>26440</v>
      </c>
      <c r="I183" s="78">
        <f t="shared" si="69"/>
        <v>163753</v>
      </c>
      <c r="J183" s="80" t="s">
        <v>22</v>
      </c>
      <c r="K183" s="84">
        <f t="shared" si="68"/>
        <v>9.3699999999999992</v>
      </c>
      <c r="L183" s="84">
        <f t="shared" si="68"/>
        <v>2.8</v>
      </c>
      <c r="M183" s="91"/>
      <c r="N183" s="91"/>
      <c r="O183" s="86"/>
    </row>
    <row r="184" spans="1:15" x14ac:dyDescent="0.35">
      <c r="A184" s="37"/>
      <c r="B184" s="37" t="s">
        <v>76</v>
      </c>
      <c r="C184" s="32" t="s">
        <v>77</v>
      </c>
      <c r="D184" s="82">
        <v>1304.5419999999999</v>
      </c>
      <c r="E184" s="82">
        <v>3588.367444</v>
      </c>
      <c r="F184" s="82">
        <v>20741.123</v>
      </c>
      <c r="G184" s="82">
        <v>1345</v>
      </c>
      <c r="H184" s="82">
        <v>3425</v>
      </c>
      <c r="I184" s="82">
        <v>21190</v>
      </c>
      <c r="J184" s="84">
        <f>ROUND(D184/G184*100-100,2)</f>
        <v>-3.01</v>
      </c>
      <c r="K184" s="84">
        <f t="shared" si="68"/>
        <v>4.7699999999999996</v>
      </c>
      <c r="L184" s="84">
        <f t="shared" si="68"/>
        <v>-2.12</v>
      </c>
      <c r="M184" s="91"/>
      <c r="N184" s="91"/>
      <c r="O184" s="86"/>
    </row>
    <row r="185" spans="1:15" x14ac:dyDescent="0.35">
      <c r="A185" s="37"/>
      <c r="B185" s="37" t="s">
        <v>78</v>
      </c>
      <c r="C185" s="37" t="s">
        <v>7</v>
      </c>
      <c r="D185" s="79"/>
      <c r="E185" s="82">
        <v>1218.362627</v>
      </c>
      <c r="F185" s="82">
        <v>7089.94</v>
      </c>
      <c r="G185" s="79"/>
      <c r="H185" s="82">
        <v>1501</v>
      </c>
      <c r="I185" s="82">
        <v>9308</v>
      </c>
      <c r="J185" s="80" t="s">
        <v>22</v>
      </c>
      <c r="K185" s="84">
        <f t="shared" si="68"/>
        <v>-18.829999999999998</v>
      </c>
      <c r="L185" s="84">
        <f t="shared" si="68"/>
        <v>-23.83</v>
      </c>
      <c r="M185" s="91"/>
      <c r="N185" s="91"/>
      <c r="O185" s="86"/>
    </row>
    <row r="186" spans="1:15" x14ac:dyDescent="0.35">
      <c r="B186" s="37" t="s">
        <v>79</v>
      </c>
      <c r="C186" s="37" t="s">
        <v>7</v>
      </c>
      <c r="D186" s="79"/>
      <c r="E186" s="82">
        <v>4135.8242739999996</v>
      </c>
      <c r="F186" s="82">
        <v>24054.337</v>
      </c>
      <c r="G186" s="79"/>
      <c r="H186" s="82">
        <v>5310</v>
      </c>
      <c r="I186" s="82">
        <v>32821</v>
      </c>
      <c r="J186" s="80" t="s">
        <v>22</v>
      </c>
      <c r="K186" s="84">
        <f t="shared" si="68"/>
        <v>-22.11</v>
      </c>
      <c r="L186" s="84">
        <f t="shared" si="68"/>
        <v>-26.71</v>
      </c>
      <c r="M186" s="91"/>
      <c r="N186" s="91"/>
      <c r="O186" s="86"/>
    </row>
    <row r="187" spans="1:15" x14ac:dyDescent="0.35">
      <c r="B187" s="37" t="s">
        <v>80</v>
      </c>
      <c r="D187" s="82"/>
      <c r="E187" s="78"/>
      <c r="F187" s="78"/>
      <c r="G187" s="82"/>
      <c r="H187" s="78"/>
      <c r="I187" s="78"/>
      <c r="J187" s="84"/>
      <c r="K187" s="84"/>
      <c r="L187" s="84"/>
      <c r="M187" s="91"/>
      <c r="N187" s="91"/>
      <c r="O187" s="86"/>
    </row>
    <row r="188" spans="1:15" x14ac:dyDescent="0.35">
      <c r="B188" s="37" t="s">
        <v>81</v>
      </c>
      <c r="C188" s="37" t="s">
        <v>7</v>
      </c>
      <c r="D188" s="79"/>
      <c r="E188" s="78">
        <v>8030.0429330000006</v>
      </c>
      <c r="F188" s="78">
        <v>46759.800999999999</v>
      </c>
      <c r="G188" s="79"/>
      <c r="H188" s="78">
        <v>7691</v>
      </c>
      <c r="I188" s="78">
        <v>47714</v>
      </c>
      <c r="J188" s="80" t="s">
        <v>22</v>
      </c>
      <c r="K188" s="84">
        <f t="shared" ref="K188:L194" si="70">ROUND(E188/H188*100-100,2)</f>
        <v>4.41</v>
      </c>
      <c r="L188" s="84">
        <f t="shared" si="70"/>
        <v>-2</v>
      </c>
      <c r="M188" s="91"/>
      <c r="N188" s="91"/>
      <c r="O188" s="86"/>
    </row>
    <row r="189" spans="1:15" x14ac:dyDescent="0.35">
      <c r="B189" s="37" t="s">
        <v>82</v>
      </c>
      <c r="C189" s="37" t="s">
        <v>7</v>
      </c>
      <c r="D189" s="79"/>
      <c r="E189" s="82">
        <v>3589.389596</v>
      </c>
      <c r="F189" s="82">
        <v>20877.261999999999</v>
      </c>
      <c r="G189" s="79"/>
      <c r="H189" s="82">
        <v>2325</v>
      </c>
      <c r="I189" s="82">
        <v>14397</v>
      </c>
      <c r="J189" s="80" t="s">
        <v>22</v>
      </c>
      <c r="K189" s="84">
        <f t="shared" si="70"/>
        <v>54.38</v>
      </c>
      <c r="L189" s="84">
        <f t="shared" si="70"/>
        <v>45.01</v>
      </c>
      <c r="M189" s="91"/>
      <c r="N189" s="91"/>
      <c r="O189" s="86"/>
    </row>
    <row r="190" spans="1:15" x14ac:dyDescent="0.35">
      <c r="B190" s="37" t="s">
        <v>83</v>
      </c>
      <c r="C190" s="37" t="s">
        <v>7</v>
      </c>
      <c r="D190" s="79"/>
      <c r="E190" s="82">
        <v>8354.9040260000002</v>
      </c>
      <c r="F190" s="82">
        <v>48815.148000000001</v>
      </c>
      <c r="G190" s="79"/>
      <c r="H190" s="82">
        <v>6188</v>
      </c>
      <c r="I190" s="82">
        <v>38323</v>
      </c>
      <c r="J190" s="80" t="s">
        <v>22</v>
      </c>
      <c r="K190" s="84">
        <f t="shared" si="70"/>
        <v>35.020000000000003</v>
      </c>
      <c r="L190" s="84">
        <f t="shared" si="70"/>
        <v>27.38</v>
      </c>
      <c r="M190" s="91"/>
      <c r="N190" s="91"/>
      <c r="O190" s="86"/>
    </row>
    <row r="191" spans="1:15" x14ac:dyDescent="0.35">
      <c r="A191" s="38"/>
      <c r="B191" s="37" t="s">
        <v>84</v>
      </c>
      <c r="C191" s="37" t="s">
        <v>115</v>
      </c>
      <c r="D191" s="82">
        <v>4521.558</v>
      </c>
      <c r="E191" s="82">
        <v>972.38678099999993</v>
      </c>
      <c r="F191" s="82">
        <v>5618.9260000000004</v>
      </c>
      <c r="G191" s="82">
        <v>4275</v>
      </c>
      <c r="H191" s="82">
        <v>944</v>
      </c>
      <c r="I191" s="82">
        <v>5850</v>
      </c>
      <c r="J191" s="84">
        <f>ROUND(D191/G191*100-100,2)</f>
        <v>5.77</v>
      </c>
      <c r="K191" s="84">
        <f t="shared" si="70"/>
        <v>3.01</v>
      </c>
      <c r="L191" s="84">
        <f t="shared" si="70"/>
        <v>-3.95</v>
      </c>
      <c r="M191" s="91"/>
      <c r="N191" s="91"/>
      <c r="O191" s="86"/>
    </row>
    <row r="192" spans="1:15" x14ac:dyDescent="0.35">
      <c r="A192" s="38"/>
      <c r="B192" s="37" t="s">
        <v>85</v>
      </c>
      <c r="C192" s="37" t="s">
        <v>7</v>
      </c>
      <c r="D192" s="79"/>
      <c r="E192" s="82">
        <v>1751.7157280000001</v>
      </c>
      <c r="F192" s="82">
        <v>10033.636999999999</v>
      </c>
      <c r="G192" s="79"/>
      <c r="H192" s="82">
        <v>1058</v>
      </c>
      <c r="I192" s="82">
        <v>6547</v>
      </c>
      <c r="J192" s="80" t="s">
        <v>22</v>
      </c>
      <c r="K192" s="84">
        <f t="shared" si="70"/>
        <v>65.569999999999993</v>
      </c>
      <c r="L192" s="84">
        <f t="shared" si="70"/>
        <v>53.26</v>
      </c>
      <c r="M192" s="91"/>
      <c r="N192" s="91"/>
      <c r="O192" s="86"/>
    </row>
    <row r="193" spans="1:18" x14ac:dyDescent="0.35">
      <c r="A193" s="38"/>
      <c r="B193" s="37" t="s">
        <v>86</v>
      </c>
      <c r="C193" s="32" t="s">
        <v>77</v>
      </c>
      <c r="D193" s="82">
        <v>858.72699999999998</v>
      </c>
      <c r="E193" s="82">
        <v>1231.8502700000001</v>
      </c>
      <c r="F193" s="82">
        <v>7141.2690000000002</v>
      </c>
      <c r="G193" s="82">
        <v>218</v>
      </c>
      <c r="H193" s="82">
        <v>542</v>
      </c>
      <c r="I193" s="82">
        <v>3375</v>
      </c>
      <c r="J193" s="84">
        <f>ROUND(D193/G193*100-100,2)</f>
        <v>293.91000000000003</v>
      </c>
      <c r="K193" s="84">
        <f t="shared" si="70"/>
        <v>127.28</v>
      </c>
      <c r="L193" s="84">
        <f t="shared" si="70"/>
        <v>111.59</v>
      </c>
      <c r="M193" s="91"/>
      <c r="N193" s="91"/>
      <c r="O193" s="86"/>
    </row>
    <row r="194" spans="1:18" x14ac:dyDescent="0.35">
      <c r="A194" s="38"/>
      <c r="B194" s="37" t="s">
        <v>87</v>
      </c>
      <c r="C194" s="37" t="s">
        <v>69</v>
      </c>
      <c r="D194" s="82">
        <v>119640.06299999999</v>
      </c>
      <c r="E194" s="82">
        <v>3277.1826110000002</v>
      </c>
      <c r="F194" s="82">
        <v>18439.25</v>
      </c>
      <c r="G194" s="82">
        <v>690</v>
      </c>
      <c r="H194" s="82">
        <v>10</v>
      </c>
      <c r="I194" s="82">
        <v>64</v>
      </c>
      <c r="J194" s="84">
        <f>ROUND(D194/G194*100-100,2)</f>
        <v>17239.14</v>
      </c>
      <c r="K194" s="84">
        <f t="shared" si="70"/>
        <v>32671.83</v>
      </c>
      <c r="L194" s="84">
        <f t="shared" si="70"/>
        <v>28711.33</v>
      </c>
      <c r="M194" s="91"/>
      <c r="N194" s="91"/>
      <c r="O194" s="86"/>
    </row>
    <row r="195" spans="1:18" x14ac:dyDescent="0.35">
      <c r="A195" s="38"/>
      <c r="B195" s="37" t="s">
        <v>88</v>
      </c>
      <c r="C195" s="37" t="s">
        <v>7</v>
      </c>
      <c r="D195" s="79"/>
      <c r="E195" s="82">
        <v>4.9620000000000003E-3</v>
      </c>
      <c r="F195" s="82">
        <v>2.9000000000000001E-2</v>
      </c>
      <c r="G195" s="79"/>
      <c r="H195" s="82">
        <v>0</v>
      </c>
      <c r="I195" s="82">
        <v>0</v>
      </c>
      <c r="J195" s="80" t="s">
        <v>22</v>
      </c>
      <c r="K195" s="84">
        <v>0</v>
      </c>
      <c r="L195" s="84">
        <v>0</v>
      </c>
      <c r="M195" s="91"/>
      <c r="N195" s="91"/>
      <c r="O195" s="86"/>
    </row>
    <row r="196" spans="1:18" x14ac:dyDescent="0.35">
      <c r="A196" s="38"/>
      <c r="B196" s="37" t="s">
        <v>89</v>
      </c>
      <c r="C196" s="37" t="s">
        <v>69</v>
      </c>
      <c r="D196" s="82">
        <v>5227877</v>
      </c>
      <c r="E196" s="82">
        <v>34417.829718000001</v>
      </c>
      <c r="F196" s="82">
        <v>199370.47700000001</v>
      </c>
      <c r="G196" s="82">
        <v>6247086</v>
      </c>
      <c r="H196" s="82">
        <v>34052</v>
      </c>
      <c r="I196" s="82">
        <v>210045</v>
      </c>
      <c r="J196" s="84">
        <f t="shared" ref="J196:L197" si="71">ROUND(D196/G196*100-100,2)</f>
        <v>-16.309999999999999</v>
      </c>
      <c r="K196" s="84">
        <f t="shared" si="71"/>
        <v>1.07</v>
      </c>
      <c r="L196" s="84">
        <f t="shared" si="71"/>
        <v>-5.08</v>
      </c>
      <c r="M196" s="91"/>
      <c r="N196" s="91"/>
      <c r="O196" s="86"/>
    </row>
    <row r="197" spans="1:18" x14ac:dyDescent="0.35">
      <c r="A197" s="38"/>
      <c r="B197" s="37" t="s">
        <v>90</v>
      </c>
      <c r="C197" s="37" t="s">
        <v>69</v>
      </c>
      <c r="D197" s="82">
        <v>19125.197</v>
      </c>
      <c r="E197" s="82">
        <v>5652.7875510000003</v>
      </c>
      <c r="F197" s="82">
        <v>32649.942999999999</v>
      </c>
      <c r="G197" s="82">
        <v>21410</v>
      </c>
      <c r="H197" s="82">
        <v>4172</v>
      </c>
      <c r="I197" s="82">
        <v>25772</v>
      </c>
      <c r="J197" s="84">
        <f t="shared" si="71"/>
        <v>-10.67</v>
      </c>
      <c r="K197" s="84">
        <f t="shared" si="71"/>
        <v>35.49</v>
      </c>
      <c r="L197" s="84">
        <f t="shared" si="71"/>
        <v>26.69</v>
      </c>
      <c r="M197" s="91"/>
      <c r="N197" s="91"/>
      <c r="O197" s="86"/>
    </row>
    <row r="198" spans="1:18" x14ac:dyDescent="0.35">
      <c r="D198" s="82"/>
      <c r="E198" s="82"/>
      <c r="F198" s="82"/>
      <c r="G198" s="82"/>
      <c r="H198" s="82"/>
      <c r="I198" s="82"/>
      <c r="J198" s="84"/>
      <c r="K198" s="84"/>
      <c r="L198" s="84"/>
      <c r="M198" s="85"/>
      <c r="N198" s="86"/>
      <c r="O198" s="86"/>
    </row>
    <row r="199" spans="1:18" x14ac:dyDescent="0.35">
      <c r="A199" s="37"/>
      <c r="B199" s="37" t="s">
        <v>91</v>
      </c>
      <c r="C199" s="37"/>
      <c r="D199" s="79"/>
      <c r="E199" s="78">
        <f t="shared" ref="E199:I199" si="72">E111-SUM(E113,E129,E144,E150)</f>
        <v>333142.39094700012</v>
      </c>
      <c r="F199" s="78">
        <f t="shared" si="72"/>
        <v>1932170.2360000052</v>
      </c>
      <c r="G199" s="79"/>
      <c r="H199" s="78">
        <f t="shared" si="72"/>
        <v>212940</v>
      </c>
      <c r="I199" s="78">
        <f t="shared" si="72"/>
        <v>1318297</v>
      </c>
      <c r="J199" s="80" t="s">
        <v>22</v>
      </c>
      <c r="K199" s="84">
        <f>ROUND(E199/H199*100-100,2)</f>
        <v>56.45</v>
      </c>
      <c r="L199" s="84">
        <f>ROUND(F199/I199*100-100,2)</f>
        <v>46.57</v>
      </c>
      <c r="M199" s="85"/>
      <c r="N199" s="86"/>
      <c r="O199" s="86"/>
    </row>
    <row r="200" spans="1:18" x14ac:dyDescent="0.35">
      <c r="A200" s="40"/>
      <c r="B200" s="34"/>
      <c r="C200" s="34"/>
      <c r="D200" s="34"/>
      <c r="E200" s="34"/>
      <c r="F200" s="35"/>
      <c r="G200" s="34"/>
      <c r="H200" s="34"/>
      <c r="I200" s="34"/>
      <c r="J200" s="34"/>
      <c r="K200" s="34"/>
      <c r="L200" s="34"/>
    </row>
    <row r="201" spans="1:18" x14ac:dyDescent="0.35">
      <c r="A201" s="2" t="s">
        <v>107</v>
      </c>
    </row>
    <row r="202" spans="1:18" x14ac:dyDescent="0.35">
      <c r="D202" s="37"/>
      <c r="E202" s="3"/>
      <c r="G202" s="37"/>
      <c r="H202" s="3"/>
      <c r="K202" s="3"/>
      <c r="O202" s="5"/>
    </row>
    <row r="203" spans="1:18" x14ac:dyDescent="0.35">
      <c r="A203" s="37"/>
      <c r="E203" s="3"/>
      <c r="H203" s="3"/>
      <c r="K203" s="3"/>
    </row>
    <row r="204" spans="1:18" x14ac:dyDescent="0.35">
      <c r="A204" s="37"/>
      <c r="C204" s="37"/>
      <c r="D204" s="37"/>
      <c r="E204" s="3"/>
      <c r="G204" s="37"/>
      <c r="H204" s="3"/>
      <c r="J204" s="37"/>
      <c r="K204" s="3"/>
      <c r="M204" s="37"/>
      <c r="N204" s="5"/>
      <c r="R204" s="37"/>
    </row>
    <row r="205" spans="1:18" x14ac:dyDescent="0.35">
      <c r="A205" s="37"/>
      <c r="B205" s="37"/>
      <c r="C205" s="37"/>
      <c r="D205" s="37"/>
      <c r="E205" s="3"/>
      <c r="H205" s="3"/>
      <c r="K205" s="3"/>
      <c r="M205" s="37"/>
      <c r="P205" s="37"/>
    </row>
    <row r="206" spans="1:18" x14ac:dyDescent="0.35">
      <c r="A206" s="37"/>
      <c r="B206" s="37"/>
      <c r="C206" s="37"/>
      <c r="D206" s="37"/>
      <c r="E206" s="50"/>
      <c r="F206" s="37"/>
      <c r="G206" s="37"/>
      <c r="H206" s="50"/>
      <c r="I206" s="37"/>
      <c r="J206" s="37"/>
      <c r="K206" s="50"/>
      <c r="L206" s="37"/>
      <c r="M206" s="37"/>
    </row>
    <row r="207" spans="1:18" x14ac:dyDescent="0.35">
      <c r="N207" s="2"/>
      <c r="O207" s="2"/>
    </row>
    <row r="208" spans="1:18" x14ac:dyDescent="0.35">
      <c r="N208" s="2"/>
      <c r="O208" s="2"/>
    </row>
    <row r="209" spans="1:18" x14ac:dyDescent="0.35">
      <c r="N209" s="2"/>
      <c r="O209" s="2"/>
    </row>
    <row r="210" spans="1:18" x14ac:dyDescent="0.35">
      <c r="N210" s="2"/>
      <c r="O210" s="2"/>
    </row>
    <row r="211" spans="1:18" x14ac:dyDescent="0.35">
      <c r="N211" s="2"/>
      <c r="O211" s="2"/>
    </row>
    <row r="212" spans="1:18" x14ac:dyDescent="0.35">
      <c r="N212" s="2"/>
      <c r="O212" s="2"/>
    </row>
    <row r="213" spans="1:18" x14ac:dyDescent="0.35">
      <c r="N213" s="2"/>
      <c r="O213" s="2"/>
    </row>
    <row r="214" spans="1:18" x14ac:dyDescent="0.35">
      <c r="N214" s="2"/>
      <c r="O214" s="2"/>
    </row>
    <row r="215" spans="1:18" x14ac:dyDescent="0.35">
      <c r="N215" s="2"/>
      <c r="O215" s="2"/>
    </row>
    <row r="216" spans="1:18" x14ac:dyDescent="0.35">
      <c r="N216" s="2"/>
      <c r="O216" s="2"/>
    </row>
    <row r="217" spans="1:18" x14ac:dyDescent="0.35">
      <c r="N217" s="2"/>
      <c r="O217" s="2"/>
    </row>
    <row r="218" spans="1:18" x14ac:dyDescent="0.35">
      <c r="N218" s="2"/>
      <c r="O218" s="2"/>
    </row>
    <row r="219" spans="1:18" x14ac:dyDescent="0.35">
      <c r="N219" s="2"/>
      <c r="O219" s="2"/>
    </row>
    <row r="220" spans="1:18" x14ac:dyDescent="0.35">
      <c r="N220" s="2"/>
      <c r="O220" s="2"/>
    </row>
    <row r="221" spans="1:18" x14ac:dyDescent="0.35">
      <c r="N221" s="2"/>
      <c r="O221" s="2"/>
    </row>
    <row r="222" spans="1:18" x14ac:dyDescent="0.35">
      <c r="N222" s="2"/>
      <c r="O222" s="2"/>
    </row>
    <row r="223" spans="1:18" x14ac:dyDescent="0.35">
      <c r="N223" s="2"/>
      <c r="O223" s="2"/>
    </row>
    <row r="224" spans="1:18" x14ac:dyDescent="0.35">
      <c r="A224" s="37"/>
      <c r="B224" s="37"/>
      <c r="C224" s="51"/>
      <c r="D224" s="38"/>
      <c r="E224" s="3"/>
      <c r="F224" s="38"/>
      <c r="G224" s="38"/>
      <c r="H224" s="3"/>
      <c r="I224" s="38"/>
      <c r="J224" s="38"/>
      <c r="K224" s="3"/>
      <c r="L224" s="38"/>
      <c r="M224" s="39"/>
      <c r="P224" s="39"/>
      <c r="Q224" s="39"/>
      <c r="R224" s="39"/>
    </row>
    <row r="225" spans="1:18" x14ac:dyDescent="0.35">
      <c r="A225" s="37"/>
      <c r="B225" s="37"/>
      <c r="C225" s="51"/>
      <c r="D225" s="52"/>
      <c r="E225" s="3"/>
      <c r="F225" s="38"/>
      <c r="G225" s="52"/>
      <c r="H225" s="3"/>
      <c r="I225" s="38"/>
      <c r="J225" s="52"/>
      <c r="K225" s="3"/>
      <c r="L225" s="38"/>
      <c r="M225" s="52"/>
      <c r="P225" s="52"/>
      <c r="Q225" s="39"/>
      <c r="R225" s="39"/>
    </row>
    <row r="226" spans="1:18" x14ac:dyDescent="0.35">
      <c r="A226" s="37"/>
      <c r="B226" s="37"/>
      <c r="C226" s="51"/>
      <c r="D226" s="52"/>
      <c r="E226" s="3"/>
      <c r="F226" s="38"/>
      <c r="G226" s="52"/>
      <c r="H226" s="3"/>
      <c r="I226" s="38"/>
      <c r="J226" s="52"/>
      <c r="K226" s="3"/>
      <c r="L226" s="38"/>
      <c r="M226" s="52"/>
      <c r="P226" s="52"/>
      <c r="Q226" s="39"/>
      <c r="R226" s="39"/>
    </row>
    <row r="227" spans="1:18" x14ac:dyDescent="0.35">
      <c r="A227" s="37"/>
      <c r="B227" s="37"/>
      <c r="C227" s="51"/>
      <c r="D227" s="52"/>
      <c r="E227" s="3"/>
      <c r="F227" s="38"/>
      <c r="G227" s="52"/>
      <c r="H227" s="3"/>
      <c r="I227" s="38"/>
      <c r="J227" s="52"/>
      <c r="K227" s="3"/>
      <c r="L227" s="38"/>
      <c r="M227" s="52"/>
      <c r="P227" s="52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A251" s="53"/>
      <c r="B251" s="37"/>
      <c r="C251" s="51"/>
      <c r="D251" s="38"/>
      <c r="E251" s="54"/>
      <c r="F251" s="38"/>
      <c r="G251" s="38"/>
      <c r="H251" s="54"/>
      <c r="I251" s="38"/>
      <c r="J251" s="55"/>
      <c r="K251" s="56"/>
      <c r="L251" s="55"/>
      <c r="M251" s="39"/>
      <c r="P251" s="57"/>
      <c r="Q251" s="39"/>
      <c r="R251" s="39"/>
    </row>
    <row r="252" spans="1:18" x14ac:dyDescent="0.35">
      <c r="A252" s="53"/>
      <c r="B252" s="37"/>
      <c r="C252" s="51"/>
      <c r="D252" s="38"/>
      <c r="E252" s="54"/>
      <c r="F252" s="38"/>
      <c r="G252" s="38"/>
      <c r="H252" s="54"/>
      <c r="I252" s="38"/>
      <c r="J252" s="55"/>
      <c r="K252" s="56"/>
      <c r="L252" s="55"/>
      <c r="M252" s="39"/>
      <c r="P252" s="39"/>
      <c r="Q252" s="39"/>
      <c r="R252" s="39"/>
    </row>
    <row r="253" spans="1:18" x14ac:dyDescent="0.35">
      <c r="A253" s="53"/>
      <c r="B253" s="37"/>
      <c r="C253" s="51"/>
      <c r="D253" s="38"/>
      <c r="E253" s="54"/>
      <c r="F253" s="38"/>
      <c r="G253" s="38"/>
      <c r="H253" s="54"/>
      <c r="I253" s="38"/>
      <c r="J253" s="55"/>
      <c r="K253" s="56"/>
      <c r="L253" s="55"/>
      <c r="M253" s="39"/>
      <c r="P253" s="39"/>
      <c r="Q253" s="39"/>
      <c r="R253" s="39"/>
    </row>
    <row r="254" spans="1:18" x14ac:dyDescent="0.35">
      <c r="A254" s="37"/>
      <c r="D254" s="37"/>
      <c r="E254" s="3"/>
      <c r="G254" s="37"/>
      <c r="H254" s="3"/>
      <c r="K254" s="3"/>
      <c r="O254" s="5"/>
    </row>
    <row r="255" spans="1:18" x14ac:dyDescent="0.35">
      <c r="D255" s="37"/>
      <c r="E255" s="3"/>
      <c r="G255" s="37"/>
      <c r="H255" s="3"/>
      <c r="K255" s="3"/>
      <c r="O255" s="5"/>
    </row>
    <row r="256" spans="1:18" x14ac:dyDescent="0.35">
      <c r="A256" s="37"/>
      <c r="E256" s="3"/>
      <c r="H256" s="3"/>
      <c r="K256" s="3"/>
    </row>
    <row r="257" spans="1:18" x14ac:dyDescent="0.35">
      <c r="A257" s="37"/>
      <c r="B257" s="37"/>
      <c r="C257" s="37"/>
      <c r="D257" s="37"/>
      <c r="E257" s="3"/>
      <c r="G257" s="37"/>
      <c r="H257" s="3"/>
      <c r="J257" s="37"/>
      <c r="K257" s="3"/>
      <c r="M257" s="37"/>
      <c r="N257" s="5"/>
      <c r="R257" s="37"/>
    </row>
    <row r="258" spans="1:18" x14ac:dyDescent="0.35">
      <c r="A258" s="37"/>
      <c r="B258" s="37"/>
      <c r="C258" s="37"/>
      <c r="D258" s="37"/>
      <c r="E258" s="3"/>
      <c r="H258" s="3"/>
      <c r="K258" s="3"/>
      <c r="M258" s="37"/>
      <c r="P258" s="37"/>
    </row>
    <row r="259" spans="1:18" x14ac:dyDescent="0.35">
      <c r="A259" s="37"/>
      <c r="B259" s="37"/>
      <c r="C259" s="37"/>
      <c r="D259" s="37"/>
      <c r="E259" s="50"/>
      <c r="F259" s="37"/>
      <c r="G259" s="37"/>
      <c r="H259" s="50"/>
      <c r="I259" s="37"/>
      <c r="J259" s="37"/>
      <c r="K259" s="50"/>
      <c r="L259" s="37"/>
      <c r="M259" s="37"/>
    </row>
    <row r="260" spans="1:18" x14ac:dyDescent="0.35">
      <c r="A260" s="37"/>
      <c r="B260" s="37"/>
      <c r="C260" s="37"/>
      <c r="D260" s="37"/>
      <c r="E260" s="50"/>
      <c r="G260" s="37"/>
      <c r="H260" s="50"/>
      <c r="J260" s="37"/>
      <c r="K260" s="50"/>
      <c r="M260" s="37"/>
      <c r="N260" s="5"/>
      <c r="P260" s="37"/>
      <c r="Q260" s="37"/>
    </row>
    <row r="261" spans="1:18" x14ac:dyDescent="0.35">
      <c r="A261" s="37"/>
      <c r="B261" s="37"/>
      <c r="C261" s="37"/>
      <c r="D261" s="37"/>
      <c r="E261" s="50"/>
      <c r="G261" s="37"/>
      <c r="H261" s="50"/>
      <c r="J261" s="37"/>
      <c r="K261" s="50"/>
      <c r="M261" s="37"/>
      <c r="N261" s="5"/>
      <c r="P261" s="37"/>
      <c r="Q261" s="37"/>
    </row>
    <row r="262" spans="1:18" x14ac:dyDescent="0.35">
      <c r="A262" s="37"/>
      <c r="B262" s="37"/>
      <c r="C262" s="37"/>
      <c r="D262" s="37"/>
      <c r="E262" s="50"/>
      <c r="F262" s="37"/>
      <c r="G262" s="37"/>
      <c r="H262" s="50"/>
      <c r="I262" s="37"/>
      <c r="J262" s="37"/>
      <c r="K262" s="50"/>
      <c r="L262" s="37"/>
      <c r="M262" s="37"/>
      <c r="N262" s="5"/>
      <c r="O262" s="5"/>
      <c r="P262" s="37"/>
      <c r="Q262" s="37"/>
      <c r="R262" s="37"/>
    </row>
    <row r="263" spans="1:18" x14ac:dyDescent="0.35">
      <c r="A263" s="37"/>
      <c r="E263" s="3"/>
      <c r="H263" s="3"/>
      <c r="K263" s="3"/>
    </row>
    <row r="264" spans="1:18" x14ac:dyDescent="0.35">
      <c r="A264" s="37"/>
      <c r="B264" s="37"/>
      <c r="C264" s="51"/>
      <c r="D264" s="52"/>
      <c r="E264" s="3"/>
      <c r="F264" s="38"/>
      <c r="G264" s="52"/>
      <c r="H264" s="3"/>
      <c r="I264" s="38"/>
      <c r="J264" s="52"/>
      <c r="K264" s="3"/>
      <c r="L264" s="38"/>
      <c r="M264" s="52"/>
      <c r="P264" s="52"/>
      <c r="Q264" s="39"/>
      <c r="R264" s="39"/>
    </row>
    <row r="265" spans="1:18" x14ac:dyDescent="0.35">
      <c r="A265" s="37"/>
      <c r="B265" s="37"/>
      <c r="C265" s="51"/>
      <c r="D265" s="38"/>
      <c r="E265" s="3"/>
      <c r="F265" s="38"/>
      <c r="G265" s="38"/>
      <c r="H265" s="3"/>
      <c r="I265" s="38"/>
      <c r="J265" s="38"/>
      <c r="K265" s="54"/>
      <c r="L265" s="55"/>
      <c r="M265" s="39"/>
      <c r="P265" s="39"/>
      <c r="Q265" s="39"/>
      <c r="R265" s="39"/>
    </row>
    <row r="266" spans="1:18" x14ac:dyDescent="0.35">
      <c r="A266" s="37"/>
      <c r="B266" s="37"/>
      <c r="C266" s="51"/>
      <c r="D266" s="38"/>
      <c r="E266" s="3"/>
      <c r="F266" s="38"/>
      <c r="G266" s="38"/>
      <c r="H266" s="3"/>
      <c r="I266" s="38"/>
      <c r="J266" s="38"/>
      <c r="K266" s="54"/>
      <c r="L266" s="55"/>
      <c r="M266" s="39"/>
      <c r="P266" s="39"/>
      <c r="Q266" s="39"/>
      <c r="R266" s="39"/>
    </row>
    <row r="267" spans="1:18" x14ac:dyDescent="0.35">
      <c r="A267" s="37"/>
      <c r="B267" s="37"/>
      <c r="C267" s="51"/>
      <c r="D267" s="38"/>
      <c r="E267" s="3"/>
      <c r="F267" s="38"/>
      <c r="G267" s="38"/>
      <c r="H267" s="3"/>
      <c r="I267" s="38"/>
      <c r="J267" s="38"/>
      <c r="K267" s="54"/>
      <c r="L267" s="55"/>
      <c r="M267" s="39"/>
      <c r="P267" s="39"/>
      <c r="Q267" s="39"/>
      <c r="R267" s="39"/>
    </row>
    <row r="268" spans="1:18" x14ac:dyDescent="0.35">
      <c r="A268" s="37"/>
      <c r="B268" s="37"/>
      <c r="C268" s="51"/>
      <c r="D268" s="52"/>
      <c r="E268" s="3"/>
      <c r="F268" s="38"/>
      <c r="G268" s="52"/>
      <c r="H268" s="3"/>
      <c r="I268" s="38"/>
      <c r="J268" s="52"/>
      <c r="K268" s="3"/>
      <c r="L268" s="38"/>
      <c r="M268" s="52"/>
      <c r="P268" s="52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3"/>
      <c r="L269" s="38"/>
      <c r="M269" s="39"/>
      <c r="P269" s="39"/>
      <c r="Q269" s="39"/>
      <c r="R269" s="39"/>
    </row>
    <row r="270" spans="1:18" x14ac:dyDescent="0.35">
      <c r="B270" s="37"/>
      <c r="C270" s="51"/>
      <c r="D270" s="38"/>
      <c r="E270" s="3"/>
      <c r="F270" s="38"/>
      <c r="G270" s="38"/>
      <c r="H270" s="3"/>
      <c r="I270" s="38"/>
      <c r="J270" s="38"/>
      <c r="K270" s="3"/>
      <c r="L270" s="38"/>
      <c r="M270" s="39"/>
      <c r="P270" s="39"/>
      <c r="Q270" s="39"/>
      <c r="R270" s="39"/>
    </row>
    <row r="271" spans="1:18" x14ac:dyDescent="0.35">
      <c r="A271" s="37"/>
      <c r="B271" s="37"/>
      <c r="C271" s="51"/>
      <c r="D271" s="38"/>
      <c r="E271" s="3"/>
      <c r="F271" s="38"/>
      <c r="G271" s="38"/>
      <c r="H271" s="3"/>
      <c r="I271" s="38"/>
      <c r="J271" s="38"/>
      <c r="K271" s="3"/>
      <c r="L271" s="38"/>
      <c r="M271" s="39"/>
      <c r="P271" s="39"/>
      <c r="Q271" s="39"/>
      <c r="R271" s="39"/>
    </row>
    <row r="272" spans="1:18" x14ac:dyDescent="0.35">
      <c r="A272" s="37"/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A273" s="37"/>
      <c r="B273" s="37"/>
      <c r="C273" s="51"/>
      <c r="D273" s="52"/>
      <c r="E273" s="3"/>
      <c r="F273" s="38"/>
      <c r="G273" s="52"/>
      <c r="H273" s="3"/>
      <c r="I273" s="38"/>
      <c r="J273" s="52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32"/>
      <c r="E275" s="3"/>
      <c r="F275" s="38"/>
      <c r="G275" s="32"/>
      <c r="H275" s="3"/>
      <c r="I275" s="38"/>
      <c r="J275" s="32"/>
      <c r="K275" s="3"/>
      <c r="L275" s="38"/>
      <c r="M275" s="52"/>
      <c r="P275" s="52"/>
      <c r="Q275" s="39"/>
      <c r="R275" s="39"/>
    </row>
    <row r="276" spans="1:18" x14ac:dyDescent="0.35">
      <c r="A276" s="37"/>
      <c r="B276" s="37"/>
      <c r="C276" s="51"/>
      <c r="D276" s="38"/>
      <c r="E276" s="3"/>
      <c r="F276" s="38"/>
      <c r="G276" s="38"/>
      <c r="H276" s="3"/>
      <c r="I276" s="38"/>
      <c r="J276" s="38"/>
      <c r="K276" s="3"/>
      <c r="L276" s="38"/>
      <c r="M276" s="39"/>
      <c r="P276" s="39"/>
      <c r="Q276" s="39"/>
      <c r="R276" s="39"/>
    </row>
    <row r="277" spans="1:18" x14ac:dyDescent="0.35">
      <c r="B277" s="37"/>
      <c r="C277" s="51"/>
      <c r="D277" s="38"/>
      <c r="E277" s="3"/>
      <c r="F277" s="38"/>
      <c r="G277" s="38"/>
      <c r="H277" s="3"/>
      <c r="I277" s="38"/>
      <c r="J277" s="38"/>
      <c r="K277" s="3"/>
      <c r="L277" s="38"/>
      <c r="M277" s="39"/>
      <c r="P277" s="39"/>
      <c r="Q277" s="39"/>
      <c r="R277" s="39"/>
    </row>
    <row r="278" spans="1:18" x14ac:dyDescent="0.35">
      <c r="B278" s="37"/>
      <c r="C278" s="51"/>
      <c r="D278" s="38"/>
      <c r="E278" s="3"/>
      <c r="F278" s="38"/>
      <c r="G278" s="38"/>
      <c r="H278" s="3"/>
      <c r="I278" s="38"/>
      <c r="J278" s="38"/>
      <c r="K278" s="3"/>
      <c r="L278" s="38"/>
      <c r="M278" s="39"/>
      <c r="P278" s="39"/>
      <c r="Q278" s="39"/>
      <c r="R278" s="39"/>
    </row>
    <row r="279" spans="1:18" x14ac:dyDescent="0.35"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52"/>
      <c r="E280" s="3"/>
      <c r="F280" s="38"/>
      <c r="G280" s="32"/>
      <c r="H280" s="3"/>
      <c r="I280" s="38"/>
      <c r="J280" s="52"/>
      <c r="K280" s="3"/>
      <c r="L280" s="38"/>
      <c r="M280" s="52"/>
      <c r="P280" s="52"/>
      <c r="Q280" s="39"/>
      <c r="R280" s="39"/>
    </row>
    <row r="281" spans="1:18" x14ac:dyDescent="0.35">
      <c r="B281" s="37"/>
      <c r="C281" s="51"/>
      <c r="D281" s="32"/>
      <c r="E281" s="3"/>
      <c r="F281" s="38"/>
      <c r="G281" s="32"/>
      <c r="H281" s="3"/>
      <c r="I281" s="38"/>
      <c r="J281" s="32"/>
      <c r="K281" s="3"/>
      <c r="L281" s="38"/>
      <c r="M281" s="52"/>
      <c r="P281" s="52"/>
      <c r="Q281" s="39"/>
      <c r="R281" s="39"/>
    </row>
    <row r="282" spans="1:18" x14ac:dyDescent="0.35">
      <c r="A282" s="37"/>
      <c r="B282" s="37"/>
      <c r="C282" s="51"/>
      <c r="D282" s="32"/>
      <c r="E282" s="3"/>
      <c r="F282" s="38"/>
      <c r="G282" s="32"/>
      <c r="H282" s="3"/>
      <c r="I282" s="38"/>
      <c r="J282" s="32"/>
      <c r="K282" s="3"/>
      <c r="L282" s="38"/>
      <c r="M282" s="52"/>
      <c r="P282" s="52"/>
      <c r="Q282" s="39"/>
      <c r="R282" s="39"/>
    </row>
    <row r="283" spans="1:18" x14ac:dyDescent="0.35">
      <c r="A283" s="37"/>
      <c r="B283" s="37"/>
      <c r="C283" s="51"/>
      <c r="D283" s="38"/>
      <c r="E283" s="3"/>
      <c r="F283" s="38"/>
      <c r="G283" s="38"/>
      <c r="H283" s="3"/>
      <c r="I283" s="38"/>
      <c r="J283" s="38"/>
      <c r="K283" s="3"/>
      <c r="L283" s="38"/>
      <c r="M283" s="39"/>
      <c r="P283" s="39"/>
      <c r="Q283" s="39"/>
      <c r="R283" s="39"/>
    </row>
    <row r="284" spans="1:18" x14ac:dyDescent="0.35">
      <c r="B284" s="37"/>
      <c r="C284" s="51"/>
      <c r="D284" s="38"/>
      <c r="E284" s="3"/>
      <c r="F284" s="38"/>
      <c r="G284" s="38"/>
      <c r="H284" s="3"/>
      <c r="I284" s="38"/>
      <c r="J284" s="38"/>
      <c r="K284" s="3"/>
      <c r="L284" s="38"/>
      <c r="M284" s="39"/>
      <c r="P284" s="39"/>
      <c r="Q284" s="39"/>
      <c r="R284" s="39"/>
    </row>
    <row r="285" spans="1:18" x14ac:dyDescent="0.35">
      <c r="B285" s="37"/>
      <c r="C285" s="51"/>
      <c r="D285" s="38"/>
      <c r="E285" s="3"/>
      <c r="F285" s="38"/>
      <c r="G285" s="38"/>
      <c r="H285" s="3"/>
      <c r="I285" s="38"/>
      <c r="J285" s="38"/>
      <c r="K285" s="3"/>
      <c r="L285" s="38"/>
      <c r="M285" s="39"/>
      <c r="P285" s="39"/>
      <c r="Q285" s="39"/>
      <c r="R285" s="39"/>
    </row>
    <row r="286" spans="1:18" x14ac:dyDescent="0.35">
      <c r="B286" s="37"/>
      <c r="C286" s="51"/>
      <c r="D286" s="52"/>
      <c r="E286" s="3"/>
      <c r="F286" s="38"/>
      <c r="G286" s="52"/>
      <c r="H286" s="3"/>
      <c r="I286" s="38"/>
      <c r="J286" s="52"/>
      <c r="K286" s="3"/>
      <c r="L286" s="38"/>
      <c r="M286" s="52"/>
      <c r="P286" s="52"/>
      <c r="Q286" s="39"/>
      <c r="R286" s="39"/>
    </row>
    <row r="287" spans="1:18" x14ac:dyDescent="0.35">
      <c r="B287" s="37"/>
      <c r="C287" s="51"/>
      <c r="D287" s="52"/>
      <c r="E287" s="3"/>
      <c r="F287" s="38"/>
      <c r="G287" s="52"/>
      <c r="H287" s="3"/>
      <c r="I287" s="38"/>
      <c r="J287" s="52"/>
      <c r="K287" s="3"/>
      <c r="L287" s="38"/>
      <c r="M287" s="52"/>
      <c r="P287" s="52"/>
      <c r="Q287" s="39"/>
      <c r="R287" s="39"/>
    </row>
    <row r="288" spans="1:18" x14ac:dyDescent="0.35">
      <c r="B288" s="37"/>
      <c r="C288" s="51"/>
      <c r="D288" s="32"/>
      <c r="E288" s="3"/>
      <c r="F288" s="38"/>
      <c r="G288" s="32"/>
      <c r="H288" s="3"/>
      <c r="I288" s="38"/>
      <c r="J288" s="32"/>
      <c r="K288" s="3"/>
      <c r="L288" s="38"/>
      <c r="M288" s="52"/>
      <c r="P288" s="52"/>
      <c r="Q288" s="39"/>
      <c r="R288" s="39"/>
    </row>
    <row r="289" spans="1:18" x14ac:dyDescent="0.35">
      <c r="A289" s="37"/>
      <c r="B289" s="37"/>
      <c r="C289" s="51"/>
      <c r="D289" s="32"/>
      <c r="E289" s="58"/>
      <c r="F289" s="38"/>
      <c r="G289" s="32"/>
      <c r="H289" s="58"/>
      <c r="I289" s="38"/>
      <c r="J289" s="32"/>
      <c r="K289" s="58"/>
      <c r="L289" s="38"/>
      <c r="M289" s="52"/>
      <c r="P289" s="52"/>
      <c r="Q289" s="39"/>
      <c r="R289" s="39"/>
    </row>
    <row r="290" spans="1:18" x14ac:dyDescent="0.35">
      <c r="B290" s="37"/>
      <c r="C290" s="51"/>
      <c r="D290" s="38"/>
      <c r="E290" s="3"/>
      <c r="F290" s="38"/>
      <c r="G290" s="38"/>
      <c r="H290" s="3"/>
      <c r="I290" s="38"/>
      <c r="J290" s="38"/>
      <c r="K290" s="3"/>
      <c r="L290" s="38"/>
      <c r="M290" s="39"/>
      <c r="P290" s="39"/>
      <c r="Q290" s="39"/>
      <c r="R290" s="39"/>
    </row>
    <row r="291" spans="1:18" x14ac:dyDescent="0.35">
      <c r="B291" s="37"/>
      <c r="C291" s="51"/>
      <c r="D291" s="38"/>
      <c r="E291" s="3"/>
      <c r="F291" s="38"/>
      <c r="G291" s="38"/>
      <c r="H291" s="3"/>
      <c r="I291" s="38"/>
      <c r="J291" s="38"/>
      <c r="K291" s="3"/>
      <c r="L291" s="38"/>
      <c r="M291" s="39"/>
      <c r="P291" s="39"/>
      <c r="Q291" s="39"/>
      <c r="R291" s="39"/>
    </row>
    <row r="292" spans="1:18" x14ac:dyDescent="0.35">
      <c r="B292" s="37"/>
      <c r="C292" s="51"/>
      <c r="D292" s="52"/>
      <c r="E292" s="3"/>
      <c r="F292" s="38"/>
      <c r="G292" s="52"/>
      <c r="H292" s="3"/>
      <c r="I292" s="38"/>
      <c r="J292" s="52"/>
      <c r="K292" s="3"/>
      <c r="L292" s="38"/>
      <c r="M292" s="52"/>
      <c r="P292" s="52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38"/>
      <c r="E294" s="3"/>
      <c r="F294" s="38"/>
      <c r="G294" s="38"/>
      <c r="H294" s="3"/>
      <c r="I294" s="38"/>
      <c r="J294" s="38"/>
      <c r="K294" s="3"/>
      <c r="L294" s="38"/>
      <c r="M294" s="39"/>
      <c r="P294" s="39"/>
      <c r="Q294" s="39"/>
      <c r="R294" s="39"/>
    </row>
    <row r="295" spans="1:18" x14ac:dyDescent="0.35">
      <c r="B295" s="37"/>
      <c r="C295" s="51"/>
      <c r="D295" s="38"/>
      <c r="E295" s="3"/>
      <c r="F295" s="38"/>
      <c r="G295" s="38"/>
      <c r="H295" s="3"/>
      <c r="I295" s="38"/>
      <c r="J295" s="38"/>
      <c r="K295" s="3"/>
      <c r="L295" s="38"/>
      <c r="M295" s="39"/>
      <c r="P295" s="39"/>
      <c r="Q295" s="39"/>
      <c r="R295" s="39"/>
    </row>
    <row r="296" spans="1:18" x14ac:dyDescent="0.35">
      <c r="A296" s="37"/>
      <c r="B296" s="37"/>
      <c r="D296" s="32"/>
      <c r="E296" s="3"/>
      <c r="F296" s="3"/>
      <c r="G296" s="32"/>
      <c r="H296" s="3"/>
      <c r="I296" s="3"/>
      <c r="J296" s="32"/>
      <c r="K296" s="3"/>
      <c r="L296" s="38"/>
      <c r="M296" s="52"/>
      <c r="P296" s="52"/>
      <c r="Q296" s="39"/>
      <c r="R296" s="39"/>
    </row>
    <row r="297" spans="1:18" x14ac:dyDescent="0.35">
      <c r="A297" s="53"/>
      <c r="E297" s="3"/>
      <c r="H297" s="3"/>
      <c r="K297" s="56"/>
      <c r="P297" s="57"/>
    </row>
    <row r="298" spans="1:18" x14ac:dyDescent="0.35">
      <c r="A298" s="37"/>
      <c r="E298" s="3"/>
      <c r="H298" s="3"/>
      <c r="K298" s="3"/>
    </row>
    <row r="299" spans="1:18" x14ac:dyDescent="0.35">
      <c r="A299" s="37"/>
      <c r="E299" s="3"/>
      <c r="H299" s="3"/>
      <c r="K299" s="3"/>
    </row>
    <row r="300" spans="1:18" x14ac:dyDescent="0.35">
      <c r="E300" s="3"/>
      <c r="H300" s="3"/>
      <c r="K300" s="3"/>
    </row>
    <row r="301" spans="1:18" x14ac:dyDescent="0.35">
      <c r="E301" s="3"/>
      <c r="H301" s="3"/>
      <c r="K301" s="3"/>
    </row>
    <row r="302" spans="1:18" x14ac:dyDescent="0.35"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B304" s="37"/>
      <c r="E304" s="3"/>
      <c r="H304" s="3"/>
      <c r="K304" s="3"/>
    </row>
    <row r="305" spans="1:17" x14ac:dyDescent="0.35">
      <c r="B305" s="37"/>
      <c r="E305" s="3"/>
      <c r="H305" s="3"/>
      <c r="K305" s="3"/>
    </row>
    <row r="306" spans="1:17" x14ac:dyDescent="0.35">
      <c r="E306" s="3"/>
      <c r="H306" s="3"/>
      <c r="K306" s="3"/>
    </row>
    <row r="307" spans="1:17" x14ac:dyDescent="0.35">
      <c r="A307" s="37"/>
      <c r="E307" s="3"/>
      <c r="H307" s="3"/>
      <c r="K307" s="3"/>
    </row>
    <row r="308" spans="1:17" x14ac:dyDescent="0.35">
      <c r="A308" s="37"/>
      <c r="E308" s="3"/>
      <c r="H308" s="3"/>
      <c r="K308" s="3"/>
    </row>
    <row r="309" spans="1:17" x14ac:dyDescent="0.35">
      <c r="E309" s="3"/>
      <c r="H309" s="3"/>
      <c r="K309" s="3"/>
    </row>
    <row r="310" spans="1:17" x14ac:dyDescent="0.35">
      <c r="E310" s="3"/>
      <c r="H310" s="3"/>
      <c r="K310" s="3"/>
    </row>
    <row r="311" spans="1:17" x14ac:dyDescent="0.35"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D313" s="37"/>
      <c r="E313" s="3"/>
      <c r="H313" s="3"/>
      <c r="K313" s="3"/>
    </row>
    <row r="314" spans="1:17" x14ac:dyDescent="0.35">
      <c r="E314" s="3"/>
      <c r="H314" s="3"/>
      <c r="K314" s="3"/>
      <c r="N314" s="5"/>
      <c r="Q314" s="37"/>
    </row>
    <row r="315" spans="1:17" x14ac:dyDescent="0.35">
      <c r="E315" s="3"/>
      <c r="H315" s="3"/>
      <c r="K315" s="3"/>
      <c r="N315" s="5"/>
    </row>
    <row r="316" spans="1:17" x14ac:dyDescent="0.35">
      <c r="E316" s="3"/>
      <c r="H316" s="3"/>
      <c r="K316" s="3"/>
      <c r="N316" s="5"/>
      <c r="O316" s="5"/>
      <c r="P316" s="37"/>
      <c r="Q316" s="37"/>
    </row>
    <row r="317" spans="1:17" x14ac:dyDescent="0.35">
      <c r="E317" s="3"/>
      <c r="H317" s="3"/>
      <c r="K317" s="3"/>
      <c r="N317" s="5"/>
      <c r="O317" s="5"/>
      <c r="P317" s="37"/>
      <c r="Q317" s="37"/>
    </row>
    <row r="318" spans="1:17" x14ac:dyDescent="0.35">
      <c r="A318" s="37"/>
      <c r="B318" s="37"/>
      <c r="E318" s="3"/>
      <c r="F318" s="3"/>
      <c r="G318" s="3"/>
      <c r="H318" s="3"/>
      <c r="I318" s="3"/>
      <c r="J318" s="48"/>
      <c r="K318" s="48"/>
      <c r="L318" s="48"/>
    </row>
    <row r="319" spans="1:17" x14ac:dyDescent="0.35">
      <c r="A319" s="37"/>
      <c r="E319" s="3"/>
      <c r="H319" s="3"/>
      <c r="J319" s="48"/>
      <c r="K319" s="48"/>
      <c r="L319" s="48"/>
    </row>
    <row r="320" spans="1:17" x14ac:dyDescent="0.35">
      <c r="A320" s="37"/>
      <c r="B320" s="37"/>
      <c r="C320" s="51"/>
      <c r="D320" s="51"/>
      <c r="E320" s="3"/>
      <c r="F320" s="38"/>
      <c r="G320" s="51"/>
      <c r="H320" s="3"/>
      <c r="I320" s="38"/>
      <c r="J320" s="59"/>
      <c r="K320" s="48"/>
      <c r="L320" s="48"/>
    </row>
    <row r="321" spans="1:12" x14ac:dyDescent="0.35">
      <c r="A321" s="37"/>
      <c r="B321" s="37"/>
      <c r="C321" s="51"/>
      <c r="D321" s="38"/>
      <c r="E321" s="3"/>
      <c r="F321" s="38"/>
      <c r="G321" s="3"/>
      <c r="H321" s="3"/>
      <c r="I321" s="38"/>
      <c r="J321" s="48"/>
      <c r="K321" s="48"/>
      <c r="L321" s="48"/>
    </row>
    <row r="322" spans="1:12" x14ac:dyDescent="0.35">
      <c r="A322" s="37"/>
      <c r="B322" s="37"/>
      <c r="C322" s="51"/>
      <c r="D322" s="38"/>
      <c r="E322" s="3"/>
      <c r="F322" s="38"/>
      <c r="G322" s="3"/>
      <c r="H322" s="3"/>
      <c r="I322" s="38"/>
      <c r="J322" s="48"/>
      <c r="K322" s="48"/>
      <c r="L322" s="48"/>
    </row>
    <row r="323" spans="1:12" x14ac:dyDescent="0.35">
      <c r="A323" s="37"/>
      <c r="B323" s="37"/>
      <c r="C323" s="51"/>
      <c r="D323" s="38"/>
      <c r="E323" s="3"/>
      <c r="F323" s="38"/>
      <c r="G323" s="3"/>
      <c r="H323" s="3"/>
      <c r="I323" s="38"/>
      <c r="J323" s="48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52"/>
      <c r="E330" s="3"/>
      <c r="F330" s="38"/>
      <c r="G330" s="52"/>
      <c r="H330" s="3"/>
      <c r="I330" s="38"/>
      <c r="J330" s="59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8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52"/>
      <c r="E332" s="3"/>
      <c r="F332" s="38"/>
      <c r="G332" s="52"/>
      <c r="H332" s="3"/>
      <c r="I332" s="38"/>
      <c r="J332" s="59"/>
      <c r="K332" s="48"/>
      <c r="L332" s="48"/>
    </row>
    <row r="333" spans="1:12" x14ac:dyDescent="0.35">
      <c r="A333" s="37"/>
      <c r="B333" s="37"/>
      <c r="C333" s="51"/>
      <c r="D333" s="52"/>
      <c r="E333" s="3"/>
      <c r="F333" s="38"/>
      <c r="G333" s="52"/>
      <c r="J333" s="59"/>
      <c r="K333" s="48"/>
      <c r="L333" s="48"/>
    </row>
    <row r="334" spans="1:12" x14ac:dyDescent="0.35">
      <c r="A334" s="37"/>
      <c r="B334" s="37"/>
      <c r="C334" s="51"/>
      <c r="D334" s="52"/>
      <c r="E334" s="3"/>
      <c r="F334" s="38"/>
      <c r="G334" s="52"/>
      <c r="J334" s="59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B343" s="37"/>
      <c r="C343" s="51"/>
      <c r="D343" s="52"/>
      <c r="E343" s="3"/>
      <c r="F343" s="38"/>
      <c r="G343" s="52"/>
      <c r="H343" s="3"/>
      <c r="I343" s="38"/>
      <c r="J343" s="48"/>
      <c r="K343" s="48"/>
      <c r="L343" s="48"/>
    </row>
    <row r="344" spans="1:12" x14ac:dyDescent="0.35">
      <c r="B344" s="37"/>
      <c r="C344" s="51"/>
      <c r="D344" s="52"/>
      <c r="E344" s="3"/>
      <c r="F344" s="38"/>
      <c r="G344" s="52"/>
      <c r="H344" s="3"/>
      <c r="I344" s="38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H345" s="3"/>
      <c r="I345" s="38"/>
      <c r="J345" s="59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59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J349" s="59"/>
      <c r="K349" s="48"/>
      <c r="L349" s="48"/>
    </row>
    <row r="350" spans="1:12" x14ac:dyDescent="0.35">
      <c r="B350" s="37"/>
      <c r="C350" s="51"/>
      <c r="D350" s="52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E352" s="3"/>
      <c r="F352" s="38"/>
      <c r="G352" s="52"/>
      <c r="J352" s="59"/>
      <c r="K352" s="48"/>
      <c r="L352" s="48"/>
    </row>
    <row r="353" spans="1:12" x14ac:dyDescent="0.35">
      <c r="B353" s="37"/>
      <c r="C353" s="51"/>
      <c r="D353" s="52"/>
      <c r="E353" s="3"/>
      <c r="F353" s="38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A358" s="57"/>
      <c r="E358" s="3"/>
      <c r="H358" s="3"/>
      <c r="K358" s="3"/>
    </row>
    <row r="359" spans="1:12" x14ac:dyDescent="0.35">
      <c r="E359" s="3"/>
      <c r="H359" s="3"/>
      <c r="K359" s="3"/>
    </row>
    <row r="360" spans="1:12" x14ac:dyDescent="0.35">
      <c r="E360" s="3"/>
      <c r="H360" s="3"/>
      <c r="K360" s="3"/>
    </row>
    <row r="361" spans="1:12" x14ac:dyDescent="0.35">
      <c r="E361" s="3"/>
      <c r="H361" s="3"/>
      <c r="K361" s="3"/>
    </row>
    <row r="362" spans="1:12" x14ac:dyDescent="0.35">
      <c r="A362" s="37"/>
      <c r="E362" s="3"/>
      <c r="H362" s="3"/>
      <c r="K362" s="3"/>
    </row>
    <row r="363" spans="1:12" x14ac:dyDescent="0.35">
      <c r="A363" s="37"/>
      <c r="E363" s="3"/>
      <c r="H363" s="3"/>
      <c r="K363" s="3"/>
    </row>
    <row r="364" spans="1:12" x14ac:dyDescent="0.35">
      <c r="E364" s="3"/>
      <c r="H364" s="3"/>
      <c r="K364" s="3"/>
    </row>
    <row r="365" spans="1:12" x14ac:dyDescent="0.35">
      <c r="E365" s="3"/>
      <c r="H365" s="3"/>
      <c r="K365" s="3"/>
    </row>
    <row r="366" spans="1:12" x14ac:dyDescent="0.35"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D368" s="37"/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E370" s="3"/>
      <c r="H370" s="3"/>
      <c r="K370" s="3"/>
    </row>
    <row r="371" spans="1:12" x14ac:dyDescent="0.35"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A373" s="37"/>
      <c r="B373" s="37"/>
      <c r="C373" s="51"/>
      <c r="D373" s="52"/>
      <c r="E373" s="3"/>
      <c r="F373" s="38"/>
      <c r="G373" s="52"/>
      <c r="H373" s="3"/>
      <c r="I373" s="38"/>
      <c r="J373" s="59"/>
      <c r="K373" s="48"/>
      <c r="L373" s="48"/>
    </row>
    <row r="374" spans="1:12" x14ac:dyDescent="0.35">
      <c r="A374" s="37"/>
      <c r="B374" s="37"/>
      <c r="C374" s="51"/>
      <c r="D374" s="38"/>
      <c r="E374" s="54"/>
      <c r="F374" s="38"/>
      <c r="G374" s="38"/>
      <c r="H374" s="54"/>
      <c r="I374" s="55"/>
      <c r="J374" s="48"/>
      <c r="K374" s="48"/>
      <c r="L374" s="48"/>
    </row>
    <row r="375" spans="1:12" x14ac:dyDescent="0.35">
      <c r="A375" s="37"/>
      <c r="B375" s="37"/>
      <c r="C375" s="51"/>
      <c r="D375" s="38"/>
      <c r="E375" s="54"/>
      <c r="F375" s="38"/>
      <c r="G375" s="38"/>
      <c r="H375" s="54"/>
      <c r="I375" s="55"/>
      <c r="J375" s="48"/>
      <c r="K375" s="48"/>
      <c r="L375" s="48"/>
    </row>
    <row r="376" spans="1:12" x14ac:dyDescent="0.35">
      <c r="A376" s="37"/>
      <c r="B376" s="37"/>
      <c r="C376" s="51"/>
      <c r="D376" s="38"/>
      <c r="E376" s="54"/>
      <c r="F376" s="38"/>
      <c r="G376" s="38"/>
      <c r="H376" s="54"/>
      <c r="I376" s="55"/>
      <c r="J376" s="48"/>
      <c r="K376" s="48"/>
      <c r="L376" s="48"/>
    </row>
    <row r="377" spans="1:12" x14ac:dyDescent="0.35">
      <c r="A377" s="37"/>
      <c r="B377" s="37"/>
      <c r="C377" s="51"/>
      <c r="D377" s="52"/>
      <c r="E377" s="3"/>
      <c r="F377" s="38"/>
      <c r="G377" s="52"/>
      <c r="H377" s="3"/>
      <c r="I377" s="38"/>
      <c r="J377" s="59"/>
      <c r="K377" s="48"/>
      <c r="L377" s="48"/>
    </row>
    <row r="378" spans="1:12" x14ac:dyDescent="0.35">
      <c r="A378" s="37"/>
      <c r="B378" s="37"/>
      <c r="C378" s="51"/>
      <c r="D378" s="38"/>
      <c r="E378" s="3"/>
      <c r="F378" s="38"/>
      <c r="G378" s="38"/>
      <c r="H378" s="3"/>
      <c r="I378" s="38"/>
      <c r="J378" s="48"/>
      <c r="K378" s="48"/>
      <c r="L378" s="48"/>
    </row>
    <row r="379" spans="1:12" x14ac:dyDescent="0.35">
      <c r="B379" s="37"/>
      <c r="C379" s="51"/>
      <c r="D379" s="38"/>
      <c r="E379" s="3"/>
      <c r="F379" s="38"/>
      <c r="G379" s="38"/>
      <c r="H379" s="3"/>
      <c r="I379" s="38"/>
      <c r="J379" s="48"/>
      <c r="K379" s="48"/>
      <c r="L379" s="48"/>
    </row>
    <row r="380" spans="1:12" x14ac:dyDescent="0.35">
      <c r="A380" s="37"/>
      <c r="B380" s="37"/>
      <c r="C380" s="51"/>
      <c r="D380" s="38"/>
      <c r="E380" s="3"/>
      <c r="F380" s="38"/>
      <c r="G380" s="38"/>
      <c r="H380" s="3"/>
      <c r="I380" s="38"/>
      <c r="J380" s="48"/>
      <c r="K380" s="48"/>
      <c r="L380" s="48"/>
    </row>
    <row r="381" spans="1:12" x14ac:dyDescent="0.35">
      <c r="A381" s="37"/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A382" s="37"/>
      <c r="B382" s="37"/>
      <c r="C382" s="51"/>
      <c r="D382" s="32"/>
      <c r="E382" s="3"/>
      <c r="F382" s="38"/>
      <c r="G382" s="52"/>
      <c r="H382" s="3"/>
      <c r="I382" s="38"/>
      <c r="J382" s="59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2"/>
      <c r="E384" s="3"/>
      <c r="F384" s="38"/>
      <c r="G384" s="32"/>
      <c r="H384" s="3"/>
      <c r="I384" s="38"/>
      <c r="J384" s="59"/>
      <c r="K384" s="48"/>
      <c r="L384" s="48"/>
    </row>
    <row r="385" spans="1:12" x14ac:dyDescent="0.35">
      <c r="A385" s="37"/>
      <c r="B385" s="37"/>
      <c r="C385" s="51"/>
      <c r="D385" s="38"/>
      <c r="E385" s="3"/>
      <c r="F385" s="38"/>
      <c r="G385" s="38"/>
      <c r="H385" s="3"/>
      <c r="I385" s="38"/>
      <c r="J385" s="48"/>
      <c r="K385" s="48"/>
      <c r="L385" s="48"/>
    </row>
    <row r="386" spans="1:12" x14ac:dyDescent="0.35">
      <c r="B386" s="37"/>
      <c r="C386" s="51"/>
      <c r="D386" s="38"/>
      <c r="E386" s="3"/>
      <c r="F386" s="38"/>
      <c r="G386" s="38"/>
      <c r="H386" s="3"/>
      <c r="I386" s="38"/>
      <c r="J386" s="48"/>
      <c r="K386" s="48"/>
      <c r="L386" s="48"/>
    </row>
    <row r="387" spans="1:12" x14ac:dyDescent="0.35">
      <c r="B387" s="37"/>
      <c r="C387" s="51"/>
      <c r="D387" s="38"/>
      <c r="E387" s="3"/>
      <c r="F387" s="38"/>
      <c r="G387" s="38"/>
      <c r="H387" s="3"/>
      <c r="I387" s="38"/>
      <c r="J387" s="48"/>
      <c r="K387" s="48"/>
      <c r="L387" s="48"/>
    </row>
    <row r="388" spans="1:12" x14ac:dyDescent="0.35"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2"/>
      <c r="E389" s="3"/>
      <c r="F389" s="38"/>
      <c r="G389" s="52"/>
      <c r="H389" s="3"/>
      <c r="I389" s="38"/>
      <c r="J389" s="59"/>
      <c r="K389" s="48"/>
      <c r="L389" s="48"/>
    </row>
    <row r="390" spans="1:12" x14ac:dyDescent="0.35">
      <c r="B390" s="37"/>
      <c r="C390" s="51"/>
      <c r="D390" s="32"/>
      <c r="E390" s="3"/>
      <c r="F390" s="38"/>
      <c r="G390" s="32"/>
      <c r="H390" s="3"/>
      <c r="I390" s="38"/>
      <c r="J390" s="48"/>
      <c r="K390" s="48"/>
      <c r="L390" s="48"/>
    </row>
    <row r="391" spans="1:12" x14ac:dyDescent="0.35">
      <c r="A391" s="37"/>
      <c r="B391" s="37"/>
      <c r="C391" s="51"/>
      <c r="D391" s="32"/>
      <c r="E391" s="3"/>
      <c r="F391" s="38"/>
      <c r="G391" s="32"/>
      <c r="H391" s="3"/>
      <c r="I391" s="38"/>
      <c r="J391" s="59"/>
      <c r="K391" s="48"/>
      <c r="L391" s="48"/>
    </row>
    <row r="392" spans="1:12" x14ac:dyDescent="0.35">
      <c r="A392" s="37"/>
      <c r="B392" s="37"/>
      <c r="C392" s="51"/>
      <c r="D392" s="38"/>
      <c r="E392" s="3"/>
      <c r="F392" s="38"/>
      <c r="G392" s="38"/>
      <c r="H392" s="3"/>
      <c r="I392" s="38"/>
      <c r="J392" s="48"/>
      <c r="K392" s="48"/>
      <c r="L392" s="48"/>
    </row>
    <row r="393" spans="1:12" x14ac:dyDescent="0.35">
      <c r="B393" s="37"/>
      <c r="C393" s="51"/>
      <c r="D393" s="38"/>
      <c r="E393" s="3"/>
      <c r="F393" s="38"/>
      <c r="G393" s="38"/>
      <c r="H393" s="3"/>
      <c r="I393" s="38"/>
      <c r="J393" s="48"/>
      <c r="K393" s="48"/>
      <c r="L393" s="48"/>
    </row>
    <row r="394" spans="1:12" x14ac:dyDescent="0.35">
      <c r="B394" s="37"/>
      <c r="C394" s="51"/>
      <c r="D394" s="38"/>
      <c r="E394" s="3"/>
      <c r="F394" s="38"/>
      <c r="G394" s="38"/>
      <c r="H394" s="3"/>
      <c r="I394" s="38"/>
      <c r="J394" s="48"/>
      <c r="K394" s="48"/>
      <c r="L394" s="48"/>
    </row>
    <row r="395" spans="1:12" x14ac:dyDescent="0.35">
      <c r="B395" s="37"/>
      <c r="C395" s="51"/>
      <c r="D395" s="32"/>
      <c r="E395" s="3"/>
      <c r="F395" s="38"/>
      <c r="G395" s="52"/>
      <c r="H395" s="3"/>
      <c r="I395" s="38"/>
      <c r="J395" s="59"/>
      <c r="K395" s="48"/>
      <c r="L395" s="48"/>
    </row>
    <row r="396" spans="1:12" x14ac:dyDescent="0.35">
      <c r="B396" s="37"/>
      <c r="C396" s="51"/>
      <c r="D396" s="32"/>
      <c r="E396" s="3"/>
      <c r="F396" s="38"/>
      <c r="G396" s="52"/>
      <c r="H396" s="3"/>
      <c r="I396" s="38"/>
      <c r="J396" s="59"/>
      <c r="K396" s="48"/>
      <c r="L396" s="48"/>
    </row>
    <row r="397" spans="1:12" x14ac:dyDescent="0.35">
      <c r="B397" s="37"/>
      <c r="C397" s="51"/>
      <c r="D397" s="32"/>
      <c r="E397" s="3"/>
      <c r="F397" s="38"/>
      <c r="G397" s="32"/>
      <c r="H397" s="3"/>
      <c r="I397" s="38"/>
      <c r="J397" s="48"/>
      <c r="K397" s="48"/>
      <c r="L397" s="48"/>
    </row>
    <row r="398" spans="1:12" x14ac:dyDescent="0.35">
      <c r="A398" s="37"/>
      <c r="B398" s="37"/>
      <c r="C398" s="51"/>
      <c r="D398" s="32"/>
      <c r="E398" s="3"/>
      <c r="F398" s="38"/>
      <c r="G398" s="32"/>
      <c r="H398" s="3"/>
      <c r="I398" s="38"/>
      <c r="J398" s="48"/>
      <c r="K398" s="48"/>
      <c r="L398" s="48"/>
    </row>
    <row r="399" spans="1:12" x14ac:dyDescent="0.35">
      <c r="B399" s="37"/>
      <c r="C399" s="51"/>
      <c r="D399" s="38"/>
      <c r="E399" s="3"/>
      <c r="F399" s="38"/>
      <c r="G399" s="38"/>
      <c r="H399" s="3"/>
      <c r="I399" s="38"/>
      <c r="J399" s="48"/>
      <c r="K399" s="48"/>
      <c r="L399" s="48"/>
    </row>
    <row r="400" spans="1:12" x14ac:dyDescent="0.35">
      <c r="B400" s="37"/>
      <c r="C400" s="51"/>
      <c r="D400" s="38"/>
      <c r="E400" s="3"/>
      <c r="F400" s="38"/>
      <c r="G400" s="38"/>
      <c r="H400" s="3"/>
      <c r="I400" s="38"/>
      <c r="J400" s="48"/>
      <c r="K400" s="48"/>
      <c r="L400" s="48"/>
    </row>
    <row r="401" spans="1:12" x14ac:dyDescent="0.35">
      <c r="B401" s="37"/>
      <c r="C401" s="51"/>
      <c r="D401" s="32"/>
      <c r="E401" s="3"/>
      <c r="F401" s="38"/>
      <c r="G401" s="32"/>
      <c r="H401" s="3"/>
      <c r="I401" s="38"/>
      <c r="J401" s="59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8"/>
      <c r="E403" s="3"/>
      <c r="F403" s="38"/>
      <c r="G403" s="38"/>
      <c r="H403" s="3"/>
      <c r="I403" s="38"/>
      <c r="J403" s="48"/>
      <c r="K403" s="48"/>
      <c r="L403" s="48"/>
    </row>
    <row r="404" spans="1:12" x14ac:dyDescent="0.35">
      <c r="B404" s="37"/>
      <c r="C404" s="51"/>
      <c r="D404" s="38"/>
      <c r="E404" s="3"/>
      <c r="F404" s="38"/>
      <c r="G404" s="38"/>
      <c r="H404" s="3"/>
      <c r="I404" s="38"/>
      <c r="J404" s="48"/>
      <c r="K404" s="48"/>
      <c r="L404" s="48"/>
    </row>
    <row r="405" spans="1:12" x14ac:dyDescent="0.35">
      <c r="A405" s="37"/>
      <c r="B405" s="37"/>
      <c r="D405" s="32"/>
      <c r="E405" s="3"/>
      <c r="F405" s="38"/>
      <c r="G405" s="32"/>
      <c r="H405" s="3"/>
      <c r="I405" s="38"/>
      <c r="J405" s="59"/>
      <c r="K405" s="48"/>
      <c r="L405" s="48"/>
    </row>
    <row r="406" spans="1:12" x14ac:dyDescent="0.35">
      <c r="A406" s="57"/>
      <c r="E406" s="3"/>
      <c r="H406" s="3"/>
      <c r="K406" s="3"/>
    </row>
    <row r="407" spans="1:12" x14ac:dyDescent="0.35">
      <c r="A407" s="37"/>
      <c r="E407" s="3"/>
      <c r="H407" s="3"/>
      <c r="K407" s="3"/>
    </row>
    <row r="408" spans="1:12" x14ac:dyDescent="0.35">
      <c r="E408" s="3"/>
      <c r="H408" s="3"/>
      <c r="K408" s="3"/>
    </row>
  </sheetData>
  <mergeCells count="34">
    <mergeCell ref="E165:F165"/>
    <mergeCell ref="H165:I165"/>
    <mergeCell ref="K165:L165"/>
    <mergeCell ref="A103:L103"/>
    <mergeCell ref="D107:F107"/>
    <mergeCell ref="G107:I107"/>
    <mergeCell ref="E109:F109"/>
    <mergeCell ref="H109:I109"/>
    <mergeCell ref="A159:L159"/>
    <mergeCell ref="K109:L109"/>
    <mergeCell ref="D163:F163"/>
    <mergeCell ref="G163:I163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</mergeCells>
  <phoneticPr fontId="3" type="noConversion"/>
  <pageMargins left="0.11811023622047245" right="0.11811023622047245" top="0.19685039370078741" bottom="0.19685039370078741" header="0" footer="0"/>
  <pageSetup scale="40" orientation="landscape" r:id="rId1"/>
  <headerFooter alignWithMargins="0"/>
  <rowBreaks count="3" manualBreakCount="3">
    <brk id="55" max="17" man="1"/>
    <brk id="100" max="17" man="1"/>
    <brk id="1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2022-04-15T06:56:57Z</cp:lastPrinted>
  <dcterms:created xsi:type="dcterms:W3CDTF">2007-02-04T08:24:33Z</dcterms:created>
  <dcterms:modified xsi:type="dcterms:W3CDTF">2022-04-15T06:57:02Z</dcterms:modified>
</cp:coreProperties>
</file>