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SEPTEMBER, 2021\"/>
    </mc:Choice>
  </mc:AlternateContent>
  <xr:revisionPtr revIDLastSave="0" documentId="13_ncr:1_{61B84FF5-5108-405C-AA1C-E4A3A2A62706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Sheet1!$A$1:$R$207</definedName>
  </definedNames>
  <calcPr calcId="179021"/>
  <fileRecoveryPr autoRecover="0"/>
</workbook>
</file>

<file path=xl/calcChain.xml><?xml version="1.0" encoding="utf-8"?>
<calcChain xmlns="http://schemas.openxmlformats.org/spreadsheetml/2006/main">
  <c r="O91" i="1" l="1"/>
  <c r="N91" i="1"/>
  <c r="M91" i="1"/>
  <c r="F201" i="1" l="1"/>
  <c r="E201" i="1"/>
  <c r="F185" i="1"/>
  <c r="E185" i="1"/>
  <c r="F180" i="1"/>
  <c r="E180" i="1"/>
  <c r="F173" i="1"/>
  <c r="E173" i="1"/>
  <c r="D173" i="1"/>
  <c r="F169" i="1"/>
  <c r="E169" i="1"/>
  <c r="F154" i="1"/>
  <c r="F152" i="1" s="1"/>
  <c r="E154" i="1"/>
  <c r="F146" i="1"/>
  <c r="E146" i="1"/>
  <c r="F131" i="1"/>
  <c r="E131" i="1"/>
  <c r="F116" i="1"/>
  <c r="E116" i="1"/>
  <c r="E115" i="1" s="1"/>
  <c r="D116" i="1"/>
  <c r="F115" i="1"/>
  <c r="E152" i="1" l="1"/>
  <c r="L197" i="1"/>
  <c r="K197" i="1"/>
  <c r="E11" i="1" l="1"/>
  <c r="D11" i="1"/>
  <c r="E80" i="1"/>
  <c r="E75" i="1"/>
  <c r="D68" i="1"/>
  <c r="E68" i="1"/>
  <c r="E64" i="1"/>
  <c r="E49" i="1"/>
  <c r="E41" i="1"/>
  <c r="E26" i="1"/>
  <c r="E10" i="1"/>
  <c r="E96" i="1" s="1"/>
  <c r="E47" i="1" l="1"/>
  <c r="I201" i="1"/>
  <c r="H201" i="1"/>
  <c r="I185" i="1"/>
  <c r="I152" i="1" s="1"/>
  <c r="H185" i="1"/>
  <c r="H152" i="1" s="1"/>
  <c r="I180" i="1"/>
  <c r="H180" i="1"/>
  <c r="I173" i="1"/>
  <c r="H173" i="1"/>
  <c r="G173" i="1"/>
  <c r="I169" i="1"/>
  <c r="H169" i="1"/>
  <c r="I154" i="1"/>
  <c r="H154" i="1"/>
  <c r="I146" i="1"/>
  <c r="H146" i="1"/>
  <c r="I131" i="1"/>
  <c r="H131" i="1"/>
  <c r="I116" i="1"/>
  <c r="I115" i="1" s="1"/>
  <c r="H116" i="1"/>
  <c r="H115" i="1" s="1"/>
  <c r="G116" i="1"/>
  <c r="L96" i="1" l="1"/>
  <c r="K96" i="1"/>
  <c r="I96" i="1"/>
  <c r="H96" i="1"/>
  <c r="L80" i="1"/>
  <c r="K80" i="1"/>
  <c r="I80" i="1"/>
  <c r="H80" i="1"/>
  <c r="L75" i="1"/>
  <c r="K75" i="1"/>
  <c r="I75" i="1"/>
  <c r="H75" i="1"/>
  <c r="L68" i="1"/>
  <c r="L47" i="1" s="1"/>
  <c r="K68" i="1"/>
  <c r="J68" i="1"/>
  <c r="I68" i="1"/>
  <c r="H68" i="1"/>
  <c r="G68" i="1"/>
  <c r="L64" i="1"/>
  <c r="K64" i="1"/>
  <c r="I64" i="1"/>
  <c r="H64" i="1"/>
  <c r="L49" i="1"/>
  <c r="K49" i="1"/>
  <c r="I49" i="1"/>
  <c r="H49" i="1"/>
  <c r="I47" i="1"/>
  <c r="L41" i="1"/>
  <c r="K41" i="1"/>
  <c r="I41" i="1"/>
  <c r="H41" i="1"/>
  <c r="L26" i="1"/>
  <c r="K26" i="1"/>
  <c r="I26" i="1"/>
  <c r="H26" i="1"/>
  <c r="L11" i="1"/>
  <c r="L10" i="1" s="1"/>
  <c r="K11" i="1"/>
  <c r="K10" i="1" s="1"/>
  <c r="J11" i="1"/>
  <c r="I11" i="1"/>
  <c r="I10" i="1" s="1"/>
  <c r="H11" i="1"/>
  <c r="H10" i="1" s="1"/>
  <c r="G11" i="1"/>
  <c r="K47" i="1" l="1"/>
  <c r="H47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8" i="1"/>
  <c r="F26" i="1" l="1"/>
  <c r="F49" i="1"/>
  <c r="R89" i="1" l="1"/>
  <c r="Q89" i="1"/>
  <c r="R44" i="1"/>
  <c r="Q44" i="1"/>
  <c r="P44" i="1"/>
  <c r="O30" i="1"/>
  <c r="N30" i="1"/>
  <c r="M30" i="1"/>
  <c r="R27" i="1"/>
  <c r="Q27" i="1"/>
  <c r="P27" i="1"/>
  <c r="F11" i="1"/>
  <c r="Q70" i="1" l="1"/>
  <c r="P70" i="1"/>
  <c r="R70" i="1" l="1"/>
  <c r="Q91" i="1" l="1"/>
  <c r="P91" i="1"/>
  <c r="R91" i="1" l="1"/>
  <c r="F10" i="1" l="1"/>
  <c r="F80" i="1" l="1"/>
  <c r="F75" i="1"/>
  <c r="F68" i="1"/>
  <c r="F64" i="1"/>
  <c r="F41" i="1"/>
  <c r="F47" i="1" l="1"/>
  <c r="F96" i="1" l="1"/>
  <c r="J199" i="1" l="1"/>
  <c r="J198" i="1"/>
  <c r="J196" i="1"/>
  <c r="J195" i="1"/>
  <c r="J193" i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K201" i="1" l="1"/>
  <c r="L201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8" i="1" l="1"/>
  <c r="K188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M36" i="1" l="1"/>
  <c r="Q82" i="1" l="1"/>
  <c r="O8" i="1"/>
  <c r="O43" i="1" l="1"/>
  <c r="L113" i="1" l="1"/>
  <c r="R96" i="1" l="1"/>
  <c r="Q96" i="1"/>
  <c r="J170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6" i="1"/>
  <c r="P37" i="1"/>
  <c r="Q31" i="1"/>
  <c r="Q32" i="1"/>
  <c r="Q33" i="1"/>
  <c r="Q34" i="1"/>
  <c r="Q35" i="1"/>
  <c r="Q36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3" i="1" l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J125" i="1"/>
  <c r="K125" i="1"/>
  <c r="L125" i="1"/>
  <c r="J126" i="1"/>
  <c r="K126" i="1"/>
  <c r="L126" i="1"/>
  <c r="J128" i="1"/>
  <c r="K128" i="1"/>
  <c r="L128" i="1"/>
  <c r="K129" i="1"/>
  <c r="L129" i="1"/>
  <c r="J132" i="1"/>
  <c r="K132" i="1"/>
  <c r="L132" i="1"/>
  <c r="J133" i="1"/>
  <c r="K133" i="1"/>
  <c r="L133" i="1"/>
  <c r="J134" i="1"/>
  <c r="K134" i="1"/>
  <c r="L134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K143" i="1"/>
  <c r="L143" i="1"/>
  <c r="K144" i="1"/>
  <c r="L144" i="1"/>
  <c r="J147" i="1"/>
  <c r="K147" i="1"/>
  <c r="L147" i="1"/>
  <c r="J148" i="1"/>
  <c r="K148" i="1"/>
  <c r="L148" i="1"/>
  <c r="J149" i="1"/>
  <c r="K149" i="1"/>
  <c r="L149" i="1"/>
  <c r="J153" i="1"/>
  <c r="K153" i="1"/>
  <c r="L153" i="1"/>
  <c r="J155" i="1"/>
  <c r="K155" i="1"/>
  <c r="L155" i="1"/>
  <c r="J156" i="1"/>
  <c r="K156" i="1"/>
  <c r="L156" i="1"/>
  <c r="K157" i="1"/>
  <c r="L157" i="1"/>
  <c r="J158" i="1"/>
  <c r="K158" i="1"/>
  <c r="L158" i="1"/>
  <c r="L154" i="1" l="1"/>
  <c r="K154" i="1"/>
  <c r="L146" i="1"/>
  <c r="K146" i="1"/>
  <c r="L131" i="1"/>
  <c r="K131" i="1"/>
  <c r="L116" i="1"/>
  <c r="J116" i="1"/>
  <c r="L152" i="1" l="1"/>
  <c r="K116" i="1"/>
  <c r="K152" i="1"/>
  <c r="K115" i="1" l="1"/>
  <c r="L115" i="1"/>
  <c r="K185" i="1" l="1"/>
  <c r="K180" i="1"/>
  <c r="L169" i="1"/>
  <c r="K173" i="1"/>
  <c r="K169" i="1"/>
  <c r="L182" i="1"/>
  <c r="L179" i="1"/>
  <c r="K177" i="1"/>
  <c r="K176" i="1"/>
  <c r="L175" i="1"/>
  <c r="J175" i="1"/>
  <c r="K174" i="1"/>
  <c r="J173" i="1"/>
  <c r="L170" i="1"/>
  <c r="J186" i="1"/>
  <c r="J182" i="1"/>
  <c r="J179" i="1"/>
  <c r="L173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3" i="1"/>
  <c r="K178" i="1"/>
  <c r="K172" i="1"/>
  <c r="R53" i="1"/>
  <c r="R51" i="1"/>
  <c r="O79" i="1"/>
  <c r="Q8" i="1"/>
  <c r="L187" i="1"/>
  <c r="J183" i="1"/>
  <c r="J174" i="1"/>
  <c r="N75" i="1"/>
  <c r="P68" i="1"/>
  <c r="K184" i="1"/>
  <c r="L186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5" i="1"/>
  <c r="L184" i="1"/>
  <c r="K179" i="1"/>
  <c r="L178" i="1"/>
  <c r="L176" i="1"/>
  <c r="L171" i="1"/>
  <c r="K170" i="1"/>
  <c r="L183" i="1"/>
  <c r="L177" i="1"/>
  <c r="J176" i="1"/>
  <c r="L172" i="1"/>
  <c r="K187" i="1"/>
  <c r="L174" i="1"/>
  <c r="J171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5" i="1"/>
  <c r="K182" i="1"/>
  <c r="K186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1" i="1"/>
  <c r="L180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<sst xmlns="http://schemas.openxmlformats.org/spreadsheetml/2006/main" count="504" uniqueCount="131">
  <si>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</si>
  <si>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</si>
  <si>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</si>
  <si>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</si>
  <si>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</si>
  <si>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</si>
  <si>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</si>
  <si>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</si>
  <si>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</si>
  <si>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</si>
  <si>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</si>
  <si>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</si>
  <si>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</si>
  <si>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</si>
  <si>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</si>
  <si>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</si>
  <si>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</si>
  <si>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</si>
  <si>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</si>
  <si>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</si>
  <si>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</si>
  <si>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</si>
  <si>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</si>
  <si>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</si>
  <si>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</si>
  <si>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</si>
  <si>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</si>
  <si>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 xml:space="preserve"> 15.COTTON CLOTH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</si>
  <si>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</si>
  <si>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</si>
  <si>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</si>
  <si>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</si>
  <si>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</si>
  <si>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</si>
  <si>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</si>
  <si>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</si>
  <si>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</si>
  <si>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</si>
  <si>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</si>
  <si>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</si>
  <si>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</si>
  <si>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</si>
  <si>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</si>
  <si>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</si>
  <si>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</si>
  <si>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</si>
  <si>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</si>
  <si>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</si>
  <si>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</si>
  <si>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</si>
  <si>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</si>
  <si>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</si>
  <si>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</si>
  <si>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</si>
  <si>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</si>
  <si>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</si>
  <si>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</si>
  <si>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</si>
  <si>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</si>
  <si>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</si>
  <si>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</si>
  <si>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</si>
  <si>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</si>
  <si>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</si>
  <si>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</si>
  <si>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</si>
  <si>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</si>
  <si>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</si>
  <si>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</si>
  <si>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</si>
  <si>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</si>
  <si>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</si>
  <si>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</si>
  <si>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</si>
  <si>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</si>
  <si>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</si>
  <si>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</si>
  <si>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</si>
  <si>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</si>
  <si>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</si>
  <si>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</si>
  <si>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</si>
  <si>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</si>
  <si>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</si>
  <si>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</si>
  <si>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</si>
  <si>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</si>
  <si>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</si>
  <si>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</si>
  <si>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</si>
  <si>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</si>
  <si>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</si>
  <si>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</si>
  <si>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</si>
  <si>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</si>
  <si>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</si>
  <si>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</si>
  <si>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</si>
  <si>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</si>
  <si>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</si>
  <si>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</si>
  <si>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</si>
  <si>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</si>
  <si>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</si>
  <si>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</si>
  <si>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</si>
  <si>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</si>
  <si>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</si>
  <si>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</si>
  <si>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</si>
  <si>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</si>
  <si>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</si>
  <si>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</si>
  <si>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</si>
  <si>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</si>
  <si>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</si>
  <si>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</si>
  <si>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 xml:space="preserve">- </t>
  </si>
  <si>
    <t>STATEMENT SHOWING EXPORTS OF SELECTED COMMODITIES DURING THE MONTH OF SEPTEMBER, 2021</t>
  </si>
  <si>
    <t xml:space="preserve">               *  SEPTEMBER ,2021</t>
  </si>
  <si>
    <t xml:space="preserve">                   SEPTEMBER,2020</t>
  </si>
  <si>
    <t xml:space="preserve">  % CHANGE IN SEPTEMBER,2021 OVER</t>
  </si>
  <si>
    <t xml:space="preserve">SEPTEMBER,2020      </t>
  </si>
  <si>
    <t>STATEMENT SHOWING EXPORTS OF SELECTED COMMODITIES DURING THE PERIOD JULY - SEPTEMBER,    2021</t>
  </si>
  <si>
    <t>*     JULY - SEPTEMBER,   2021</t>
  </si>
  <si>
    <t xml:space="preserve">   JULY - SEPTEMBER,   2020</t>
  </si>
  <si>
    <t>% CHANGE IN  JULY - SEPTEMBER, 2021</t>
  </si>
  <si>
    <t xml:space="preserve">  OVER JULY - SEPTEMBER, 2020 </t>
  </si>
  <si>
    <t xml:space="preserve">                AUGUST ,2021</t>
  </si>
  <si>
    <t xml:space="preserve">        AUGUST,2021</t>
  </si>
  <si>
    <t xml:space="preserve">  RUPEE VALUE  CONVERTED INTO US DOLLAR ON THE BASIS OF MONTHLY  BANKS' FLOATING AVERAGE EXCHANGE RATE PROVIDED BY SBP. SEPTEMBER, 2021 (1$=Rs.168.056740) , AUGUST, 2021 (1$=Rs.164.099741) AND SEPTEMBER,2020 (1$=Rs.165.854091).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</si>
</sst>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32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3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37" fontId="7" fillId="0" borderId="0" xfId="0" applyNumberFormat="1" applyFont="1" applyFill="1" applyBorder="1"/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1"/>
  <sheetViews>
    <sheetView tabSelected="1" zoomScale="70" zoomScaleNormal="70" workbookViewId="0">
      <selection sqref="A1:R1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3.8554687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18" t="s">
        <v>118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23" x14ac:dyDescent="0.35">
      <c r="E2" s="3"/>
      <c r="H2" s="3"/>
      <c r="K2" s="3"/>
      <c r="O2" s="5" t="s">
        <v>106</v>
      </c>
    </row>
    <row r="3" spans="1:23" x14ac:dyDescent="0.35">
      <c r="E3" s="3"/>
      <c r="H3" s="3"/>
      <c r="K3" s="3"/>
      <c r="O3" s="5" t="s">
        <v>112</v>
      </c>
    </row>
    <row r="4" spans="1:23" x14ac:dyDescent="0.35">
      <c r="A4" s="62"/>
      <c r="B4" s="123" t="s">
        <v>98</v>
      </c>
      <c r="C4" s="7" t="s">
        <v>95</v>
      </c>
      <c r="D4" s="120" t="s">
        <v>119</v>
      </c>
      <c r="E4" s="121"/>
      <c r="F4" s="122"/>
      <c r="G4" s="120" t="s">
        <v>128</v>
      </c>
      <c r="H4" s="121"/>
      <c r="I4" s="122"/>
      <c r="J4" s="65" t="s">
        <v>120</v>
      </c>
      <c r="K4" s="66"/>
      <c r="L4" s="67"/>
      <c r="M4" s="8"/>
      <c r="N4" s="9" t="s">
        <v>121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24"/>
      <c r="C5" s="14" t="s">
        <v>96</v>
      </c>
      <c r="D5" s="15" t="s">
        <v>97</v>
      </c>
      <c r="E5" s="126" t="s">
        <v>101</v>
      </c>
      <c r="F5" s="127"/>
      <c r="G5" s="17"/>
      <c r="H5" s="126" t="s">
        <v>101</v>
      </c>
      <c r="I5" s="127"/>
      <c r="J5" s="12"/>
      <c r="K5" s="126" t="s">
        <v>101</v>
      </c>
      <c r="L5" s="127"/>
      <c r="M5" s="116" t="s">
        <v>129</v>
      </c>
      <c r="N5" s="117"/>
      <c r="O5" s="119"/>
      <c r="P5" s="130" t="s">
        <v>122</v>
      </c>
      <c r="Q5" s="131"/>
      <c r="R5" s="131"/>
      <c r="S5" s="94"/>
    </row>
    <row r="6" spans="1:23" x14ac:dyDescent="0.35">
      <c r="A6" s="63" t="s">
        <v>2</v>
      </c>
      <c r="B6" s="124"/>
      <c r="C6" s="14" t="s">
        <v>99</v>
      </c>
      <c r="D6" s="20" t="s">
        <v>100</v>
      </c>
      <c r="E6" s="128"/>
      <c r="F6" s="129"/>
      <c r="G6" s="21" t="s">
        <v>100</v>
      </c>
      <c r="H6" s="128"/>
      <c r="I6" s="129"/>
      <c r="J6" s="22" t="s">
        <v>100</v>
      </c>
      <c r="K6" s="128"/>
      <c r="L6" s="129"/>
      <c r="M6" s="22"/>
      <c r="N6" s="116" t="s">
        <v>101</v>
      </c>
      <c r="O6" s="119"/>
      <c r="P6" s="22" t="s">
        <v>100</v>
      </c>
      <c r="Q6" s="116" t="s">
        <v>101</v>
      </c>
      <c r="R6" s="117"/>
      <c r="S6" s="94"/>
    </row>
    <row r="7" spans="1:23" x14ac:dyDescent="0.35">
      <c r="A7" s="64"/>
      <c r="B7" s="125"/>
      <c r="C7" s="24" t="s">
        <v>102</v>
      </c>
      <c r="D7" s="15"/>
      <c r="E7" s="25" t="s">
        <v>103</v>
      </c>
      <c r="F7" s="26" t="s">
        <v>104</v>
      </c>
      <c r="G7" s="21"/>
      <c r="H7" s="25" t="s">
        <v>103</v>
      </c>
      <c r="I7" s="26" t="s">
        <v>105</v>
      </c>
      <c r="J7" s="28"/>
      <c r="K7" s="25" t="s">
        <v>103</v>
      </c>
      <c r="L7" s="26" t="s">
        <v>105</v>
      </c>
      <c r="M7" s="28"/>
      <c r="N7" s="29" t="s">
        <v>107</v>
      </c>
      <c r="O7" s="30" t="s">
        <v>105</v>
      </c>
      <c r="P7" s="31"/>
      <c r="Q7" s="28" t="s">
        <v>107</v>
      </c>
      <c r="R7" s="47" t="s">
        <v>105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404949</v>
      </c>
      <c r="F8" s="69">
        <f>ROUND(E8/168.05674*1000,0)</f>
        <v>2409597</v>
      </c>
      <c r="G8" s="97"/>
      <c r="H8" s="69">
        <v>368814</v>
      </c>
      <c r="I8" s="69">
        <v>2247497</v>
      </c>
      <c r="J8" s="70"/>
      <c r="K8" s="69">
        <v>313019</v>
      </c>
      <c r="L8" s="69">
        <v>1887316</v>
      </c>
      <c r="M8" s="71" t="s">
        <v>4</v>
      </c>
      <c r="N8" s="72">
        <f>ROUND(E8/H8*100-100,2)</f>
        <v>9.8000000000000007</v>
      </c>
      <c r="O8" s="72">
        <f>ROUND(F8/I8*100-100,2)</f>
        <v>7.21</v>
      </c>
      <c r="P8" s="71" t="s">
        <v>4</v>
      </c>
      <c r="Q8" s="72">
        <f>ROUND(E8/K8*100-100,2)</f>
        <v>29.37</v>
      </c>
      <c r="R8" s="72">
        <f>ROUND(F8/L8*100-100,2)</f>
        <v>27.67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/>
      <c r="E10" s="69">
        <f>SUM(E11,E14:E24)</f>
        <v>60388.631401000006</v>
      </c>
      <c r="F10" s="69">
        <f>SUM(F11,F14:F24)</f>
        <v>359333</v>
      </c>
      <c r="G10" s="68"/>
      <c r="H10" s="69">
        <f>SUM(H11,H14:H24)</f>
        <v>53226</v>
      </c>
      <c r="I10" s="69">
        <f>SUM(I11,I14:I24)</f>
        <v>324349</v>
      </c>
      <c r="J10" s="68"/>
      <c r="K10" s="69">
        <f>SUM(K11,K14:K24)</f>
        <v>45138</v>
      </c>
      <c r="L10" s="69">
        <f>SUM(L11,L14:L24)</f>
        <v>272159</v>
      </c>
      <c r="M10" s="71" t="s">
        <v>4</v>
      </c>
      <c r="N10" s="72">
        <f>ROUND(E10/H10*100-100,2)</f>
        <v>13.46</v>
      </c>
      <c r="O10" s="72">
        <f>ROUND(F10/I10*100-100,2)</f>
        <v>10.79</v>
      </c>
      <c r="P10" s="71" t="s">
        <v>4</v>
      </c>
      <c r="Q10" s="72">
        <f>ROUND(E10/K10*100-100,2)</f>
        <v>33.79</v>
      </c>
      <c r="R10" s="72">
        <f>ROUND(F10/L10*100-100,2)</f>
        <v>32.03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 t="shared" ref="D11:F11" si="0">SUM(D12:D13)</f>
        <v>253568</v>
      </c>
      <c r="E11" s="69">
        <f t="shared" si="0"/>
        <v>24020.972663000008</v>
      </c>
      <c r="F11" s="69">
        <f t="shared" si="0"/>
        <v>142933</v>
      </c>
      <c r="G11" s="69">
        <f t="shared" ref="G11:L11" si="1">SUM(G12:G13)</f>
        <v>249976</v>
      </c>
      <c r="H11" s="69">
        <f t="shared" si="1"/>
        <v>23053</v>
      </c>
      <c r="I11" s="69">
        <f t="shared" si="1"/>
        <v>140479</v>
      </c>
      <c r="J11" s="69">
        <f t="shared" si="1"/>
        <v>185782</v>
      </c>
      <c r="K11" s="69">
        <f t="shared" si="1"/>
        <v>18607</v>
      </c>
      <c r="L11" s="69">
        <f t="shared" si="1"/>
        <v>112187</v>
      </c>
      <c r="M11" s="74">
        <f>ROUND(D11/G11*100-100,2)</f>
        <v>1.44</v>
      </c>
      <c r="N11" s="72">
        <f t="shared" ref="N11:N24" si="2">ROUND(E11/H11*100-100,2)</f>
        <v>4.2</v>
      </c>
      <c r="O11" s="72">
        <f t="shared" ref="O11:O16" si="3">ROUND(F11/I11*100-100,2)</f>
        <v>1.75</v>
      </c>
      <c r="P11" s="74">
        <f>ROUND(D11/J11*100-100,2)</f>
        <v>36.49</v>
      </c>
      <c r="Q11" s="72">
        <f>ROUND(E11/K11*100-100,2)</f>
        <v>29.1</v>
      </c>
      <c r="R11" s="72">
        <f>ROUND(F11/L11*100-100,2)</f>
        <v>27.41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53253</v>
      </c>
      <c r="E12" s="68">
        <v>8611.9576580000103</v>
      </c>
      <c r="F12" s="69">
        <f t="shared" ref="F12:F24" si="4">ROUND(E12/168.05674*1000,0)</f>
        <v>51244</v>
      </c>
      <c r="G12" s="75">
        <v>46298</v>
      </c>
      <c r="H12" s="68">
        <v>7067</v>
      </c>
      <c r="I12" s="69">
        <v>43066</v>
      </c>
      <c r="J12" s="69">
        <v>33791</v>
      </c>
      <c r="K12" s="69">
        <v>5813</v>
      </c>
      <c r="L12" s="69">
        <v>35047</v>
      </c>
      <c r="M12" s="74">
        <f t="shared" ref="M12:M20" si="5">ROUND(D12/G12*100-100,2)</f>
        <v>15.02</v>
      </c>
      <c r="N12" s="72">
        <f t="shared" si="2"/>
        <v>21.86</v>
      </c>
      <c r="O12" s="72">
        <f t="shared" si="3"/>
        <v>18.989999999999998</v>
      </c>
      <c r="P12" s="74">
        <f t="shared" ref="P12:P23" si="6">ROUND(D12/J12*100-100,2)</f>
        <v>57.6</v>
      </c>
      <c r="Q12" s="72">
        <f t="shared" ref="Q12:Q24" si="7">ROUND(E12/K12*100-100,2)</f>
        <v>48.15</v>
      </c>
      <c r="R12" s="72">
        <f t="shared" ref="R12:R24" si="8">ROUND(F12/L12*100-100,2)</f>
        <v>46.22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200315</v>
      </c>
      <c r="E13" s="68">
        <v>15409.015004999999</v>
      </c>
      <c r="F13" s="69">
        <f t="shared" si="4"/>
        <v>91689</v>
      </c>
      <c r="G13" s="75">
        <v>203678</v>
      </c>
      <c r="H13" s="68">
        <v>15986</v>
      </c>
      <c r="I13" s="69">
        <v>97413</v>
      </c>
      <c r="J13" s="69">
        <v>151991</v>
      </c>
      <c r="K13" s="69">
        <v>12794</v>
      </c>
      <c r="L13" s="69">
        <v>77140</v>
      </c>
      <c r="M13" s="74">
        <f t="shared" si="5"/>
        <v>-1.65</v>
      </c>
      <c r="N13" s="72">
        <f t="shared" si="2"/>
        <v>-3.61</v>
      </c>
      <c r="O13" s="72">
        <f t="shared" si="3"/>
        <v>-5.88</v>
      </c>
      <c r="P13" s="74">
        <f t="shared" si="6"/>
        <v>31.79</v>
      </c>
      <c r="Q13" s="72">
        <f t="shared" si="7"/>
        <v>20.440000000000001</v>
      </c>
      <c r="R13" s="72">
        <f t="shared" si="8"/>
        <v>18.86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10509.768</v>
      </c>
      <c r="E14" s="68">
        <v>5379.5371169999999</v>
      </c>
      <c r="F14" s="69">
        <f t="shared" si="4"/>
        <v>32010</v>
      </c>
      <c r="G14" s="68">
        <v>4326</v>
      </c>
      <c r="H14" s="68">
        <v>1758</v>
      </c>
      <c r="I14" s="69">
        <v>10716</v>
      </c>
      <c r="J14" s="69">
        <v>14794</v>
      </c>
      <c r="K14" s="69">
        <v>6224</v>
      </c>
      <c r="L14" s="69">
        <v>37528</v>
      </c>
      <c r="M14" s="74">
        <f t="shared" si="5"/>
        <v>142.94</v>
      </c>
      <c r="N14" s="72">
        <f t="shared" si="2"/>
        <v>206</v>
      </c>
      <c r="O14" s="72">
        <f t="shared" si="3"/>
        <v>198.71</v>
      </c>
      <c r="P14" s="74">
        <f t="shared" si="6"/>
        <v>-28.96</v>
      </c>
      <c r="Q14" s="72">
        <f t="shared" si="7"/>
        <v>-13.57</v>
      </c>
      <c r="R14" s="72">
        <f t="shared" si="8"/>
        <v>-14.7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39414.584000000003</v>
      </c>
      <c r="E15" s="68">
        <v>4515.108459</v>
      </c>
      <c r="F15" s="69">
        <f t="shared" si="4"/>
        <v>26867</v>
      </c>
      <c r="G15" s="68">
        <v>48355</v>
      </c>
      <c r="H15" s="68">
        <v>6373</v>
      </c>
      <c r="I15" s="69">
        <v>38835</v>
      </c>
      <c r="J15" s="69">
        <v>43406</v>
      </c>
      <c r="K15" s="69">
        <v>3715</v>
      </c>
      <c r="L15" s="69">
        <v>22399</v>
      </c>
      <c r="M15" s="74">
        <f t="shared" si="5"/>
        <v>-18.489999999999998</v>
      </c>
      <c r="N15" s="72">
        <f t="shared" si="2"/>
        <v>-29.15</v>
      </c>
      <c r="O15" s="72">
        <f t="shared" si="3"/>
        <v>-30.82</v>
      </c>
      <c r="P15" s="74">
        <f t="shared" si="6"/>
        <v>-9.1999999999999993</v>
      </c>
      <c r="Q15" s="72">
        <f t="shared" si="7"/>
        <v>21.54</v>
      </c>
      <c r="R15" s="72">
        <f t="shared" si="8"/>
        <v>19.95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30900.422999999999</v>
      </c>
      <c r="E16" s="68">
        <v>2082.3230859999999</v>
      </c>
      <c r="F16" s="69">
        <f t="shared" si="4"/>
        <v>12391</v>
      </c>
      <c r="G16" s="68">
        <v>68776</v>
      </c>
      <c r="H16" s="68">
        <v>3419</v>
      </c>
      <c r="I16" s="69">
        <v>20835</v>
      </c>
      <c r="J16" s="69">
        <v>53558</v>
      </c>
      <c r="K16" s="69">
        <v>3509</v>
      </c>
      <c r="L16" s="69">
        <v>21159</v>
      </c>
      <c r="M16" s="74">
        <f t="shared" si="5"/>
        <v>-55.07</v>
      </c>
      <c r="N16" s="72">
        <f>ROUND(E16/H16*100-100,2)</f>
        <v>-39.1</v>
      </c>
      <c r="O16" s="72">
        <f t="shared" si="3"/>
        <v>-40.53</v>
      </c>
      <c r="P16" s="74">
        <f t="shared" si="6"/>
        <v>-42.3</v>
      </c>
      <c r="Q16" s="72">
        <f t="shared" si="7"/>
        <v>-40.659999999999997</v>
      </c>
      <c r="R16" s="72">
        <f t="shared" si="8"/>
        <v>-41.44</v>
      </c>
      <c r="S16" s="94"/>
      <c r="T16" s="91"/>
      <c r="U16" s="91"/>
      <c r="W16" s="1"/>
    </row>
    <row r="17" spans="1:23" x14ac:dyDescent="0.35">
      <c r="A17" s="60"/>
      <c r="B17" s="33" t="s">
        <v>108</v>
      </c>
      <c r="C17" s="14" t="s">
        <v>9</v>
      </c>
      <c r="D17" s="68">
        <v>0</v>
      </c>
      <c r="E17" s="69">
        <v>0</v>
      </c>
      <c r="F17" s="69">
        <f t="shared" si="4"/>
        <v>0</v>
      </c>
      <c r="G17" s="68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1039.241</v>
      </c>
      <c r="E18" s="68">
        <v>454.63706999999999</v>
      </c>
      <c r="F18" s="69">
        <f t="shared" si="4"/>
        <v>2705</v>
      </c>
      <c r="G18" s="68">
        <v>1640</v>
      </c>
      <c r="H18" s="68">
        <v>697</v>
      </c>
      <c r="I18" s="69">
        <v>4249</v>
      </c>
      <c r="J18" s="69">
        <v>684</v>
      </c>
      <c r="K18" s="69">
        <v>320</v>
      </c>
      <c r="L18" s="69">
        <v>1930</v>
      </c>
      <c r="M18" s="74">
        <f>ROUND(D18/G18*100-100,2)</f>
        <v>-36.630000000000003</v>
      </c>
      <c r="N18" s="72">
        <f>ROUND(E18/H18*100-100,2)</f>
        <v>-34.770000000000003</v>
      </c>
      <c r="O18" s="72">
        <f t="shared" ref="O18:O24" si="9">ROUND(F18/I18*100-100,2)</f>
        <v>-36.340000000000003</v>
      </c>
      <c r="P18" s="74">
        <f>ROUND(D18/J18*100-100,2)</f>
        <v>51.94</v>
      </c>
      <c r="Q18" s="72">
        <f t="shared" si="7"/>
        <v>42.07</v>
      </c>
      <c r="R18" s="72">
        <f t="shared" si="8"/>
        <v>40.159999999999997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4"/>
        <v>0</v>
      </c>
      <c r="G19" s="68">
        <v>0</v>
      </c>
      <c r="H19" s="68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2945.451</v>
      </c>
      <c r="E20" s="68">
        <v>1588.8788050000001</v>
      </c>
      <c r="F20" s="69">
        <f t="shared" si="4"/>
        <v>9454</v>
      </c>
      <c r="G20" s="68">
        <v>2059</v>
      </c>
      <c r="H20" s="68">
        <v>1315</v>
      </c>
      <c r="I20" s="69">
        <v>8015</v>
      </c>
      <c r="J20" s="69">
        <v>1598</v>
      </c>
      <c r="K20" s="69">
        <v>990</v>
      </c>
      <c r="L20" s="69">
        <v>5972</v>
      </c>
      <c r="M20" s="74">
        <f t="shared" si="5"/>
        <v>43.05</v>
      </c>
      <c r="N20" s="72">
        <f t="shared" si="2"/>
        <v>20.83</v>
      </c>
      <c r="O20" s="72">
        <f t="shared" si="9"/>
        <v>17.95</v>
      </c>
      <c r="P20" s="74">
        <f t="shared" si="6"/>
        <v>84.32</v>
      </c>
      <c r="Q20" s="72">
        <f t="shared" si="7"/>
        <v>60.49</v>
      </c>
      <c r="R20" s="72">
        <f t="shared" si="8"/>
        <v>58.31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25700.273000000001</v>
      </c>
      <c r="E21" s="68">
        <v>5559.8765910000002</v>
      </c>
      <c r="F21" s="69">
        <f t="shared" si="4"/>
        <v>33083</v>
      </c>
      <c r="G21" s="98">
        <v>5971</v>
      </c>
      <c r="H21" s="68">
        <v>1206</v>
      </c>
      <c r="I21" s="69">
        <v>7347</v>
      </c>
      <c r="J21" s="69">
        <v>2282</v>
      </c>
      <c r="K21" s="69">
        <v>391</v>
      </c>
      <c r="L21" s="69">
        <v>2360</v>
      </c>
      <c r="M21" s="74">
        <f>ROUND(D21/G21*100-100,2)</f>
        <v>330.42</v>
      </c>
      <c r="N21" s="72">
        <f>ROUND(E21/H21*100-100,2)</f>
        <v>361.02</v>
      </c>
      <c r="O21" s="72">
        <f>ROUND(F21/I21*100-100,2)</f>
        <v>350.29</v>
      </c>
      <c r="P21" s="74">
        <f t="shared" si="6"/>
        <v>1026.22</v>
      </c>
      <c r="Q21" s="72">
        <f t="shared" si="7"/>
        <v>1321.96</v>
      </c>
      <c r="R21" s="72">
        <f t="shared" si="8"/>
        <v>1301.82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4"/>
        <v>0</v>
      </c>
      <c r="G22" s="99">
        <v>0</v>
      </c>
      <c r="H22" s="9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6641.5129999999999</v>
      </c>
      <c r="E23" s="68">
        <v>4829.3289569999997</v>
      </c>
      <c r="F23" s="69">
        <f t="shared" si="4"/>
        <v>28736</v>
      </c>
      <c r="G23" s="68">
        <v>6047</v>
      </c>
      <c r="H23" s="68">
        <v>4182</v>
      </c>
      <c r="I23" s="69">
        <v>25482</v>
      </c>
      <c r="J23" s="69">
        <v>7253</v>
      </c>
      <c r="K23" s="69">
        <v>3948</v>
      </c>
      <c r="L23" s="69">
        <v>23804</v>
      </c>
      <c r="M23" s="74">
        <f>ROUND(D23/G23*100-100,2)</f>
        <v>9.83</v>
      </c>
      <c r="N23" s="72">
        <f t="shared" si="2"/>
        <v>15.48</v>
      </c>
      <c r="O23" s="72">
        <f t="shared" si="9"/>
        <v>12.77</v>
      </c>
      <c r="P23" s="74">
        <f t="shared" si="6"/>
        <v>-8.43</v>
      </c>
      <c r="Q23" s="72">
        <f t="shared" si="7"/>
        <v>22.32</v>
      </c>
      <c r="R23" s="72">
        <f t="shared" si="8"/>
        <v>20.72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11957.968653</v>
      </c>
      <c r="F24" s="69">
        <f t="shared" si="4"/>
        <v>71154</v>
      </c>
      <c r="G24" s="68"/>
      <c r="H24" s="68">
        <v>11223</v>
      </c>
      <c r="I24" s="69">
        <v>68391</v>
      </c>
      <c r="J24" s="70"/>
      <c r="K24" s="69">
        <v>7434</v>
      </c>
      <c r="L24" s="69">
        <v>44820</v>
      </c>
      <c r="M24" s="71" t="s">
        <v>4</v>
      </c>
      <c r="N24" s="72">
        <f t="shared" si="2"/>
        <v>6.55</v>
      </c>
      <c r="O24" s="72">
        <f t="shared" si="9"/>
        <v>4.04</v>
      </c>
      <c r="P24" s="71" t="s">
        <v>4</v>
      </c>
      <c r="Q24" s="72">
        <f t="shared" si="7"/>
        <v>60.86</v>
      </c>
      <c r="R24" s="72">
        <f t="shared" si="8"/>
        <v>58.76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/>
      <c r="E26" s="69">
        <f t="shared" ref="E26:L26" si="10">SUM(E27:E39)</f>
        <v>249939.65392900002</v>
      </c>
      <c r="F26" s="69">
        <f t="shared" si="10"/>
        <v>1487232</v>
      </c>
      <c r="G26" s="68"/>
      <c r="H26" s="69">
        <f t="shared" si="10"/>
        <v>240005</v>
      </c>
      <c r="I26" s="69">
        <f t="shared" si="10"/>
        <v>1462554</v>
      </c>
      <c r="J26" s="70"/>
      <c r="K26" s="69">
        <f t="shared" si="10"/>
        <v>197323</v>
      </c>
      <c r="L26" s="69">
        <f t="shared" si="10"/>
        <v>1189734</v>
      </c>
      <c r="M26" s="71" t="s">
        <v>4</v>
      </c>
      <c r="N26" s="72">
        <f>ROUND(E26/H26*100-100,2)</f>
        <v>4.1399999999999997</v>
      </c>
      <c r="O26" s="72">
        <f>ROUND(F26/I26*100-100,2)</f>
        <v>1.69</v>
      </c>
      <c r="P26" s="71" t="s">
        <v>4</v>
      </c>
      <c r="Q26" s="72">
        <f>ROUND(E26/K26*100-100,2)</f>
        <v>26.67</v>
      </c>
      <c r="R26" s="72">
        <f>ROUND(F26/L26*100-100,2)</f>
        <v>25.01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0</v>
      </c>
      <c r="E27" s="99">
        <v>0</v>
      </c>
      <c r="F27" s="69">
        <f t="shared" ref="F27:F39" si="11">ROUND(E27/168.05674*1000,0)</f>
        <v>0</v>
      </c>
      <c r="G27" s="68">
        <v>0</v>
      </c>
      <c r="H27" s="68">
        <v>0</v>
      </c>
      <c r="I27" s="69">
        <v>0</v>
      </c>
      <c r="J27" s="69">
        <v>34</v>
      </c>
      <c r="K27" s="69">
        <v>7</v>
      </c>
      <c r="L27" s="69">
        <v>41</v>
      </c>
      <c r="M27" s="74">
        <v>0</v>
      </c>
      <c r="N27" s="72">
        <v>0</v>
      </c>
      <c r="O27" s="72">
        <v>0</v>
      </c>
      <c r="P27" s="74">
        <f t="shared" ref="P27" si="12">ROUND(D27/J27*100-100,2)</f>
        <v>-100</v>
      </c>
      <c r="Q27" s="72">
        <f t="shared" ref="Q27" si="13">ROUND(E27/K27*100-100,2)</f>
        <v>-100</v>
      </c>
      <c r="R27" s="72">
        <f t="shared" ref="R27" si="14">ROUND(F27/L27*100-100,2)</f>
        <v>-100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28912.168000000001</v>
      </c>
      <c r="E28" s="68">
        <v>16003.627447999999</v>
      </c>
      <c r="F28" s="69">
        <f t="shared" si="11"/>
        <v>95228</v>
      </c>
      <c r="G28" s="68">
        <v>32880</v>
      </c>
      <c r="H28" s="68">
        <v>16987</v>
      </c>
      <c r="I28" s="69">
        <v>103518</v>
      </c>
      <c r="J28" s="69">
        <v>25535</v>
      </c>
      <c r="K28" s="69">
        <v>9178</v>
      </c>
      <c r="L28" s="69">
        <v>55339</v>
      </c>
      <c r="M28" s="74">
        <f t="shared" ref="M28:M35" si="15">ROUND(D28/G28*100-100,2)</f>
        <v>-12.07</v>
      </c>
      <c r="N28" s="72">
        <f t="shared" ref="N28:N39" si="16">ROUND(E28/H28*100-100,2)</f>
        <v>-5.79</v>
      </c>
      <c r="O28" s="72">
        <f t="shared" ref="O28:O39" si="17">ROUND(F28/I28*100-100,2)</f>
        <v>-8.01</v>
      </c>
      <c r="P28" s="74">
        <f t="shared" ref="P28:P37" si="18">ROUND(D28/J28*100-100,2)</f>
        <v>13.23</v>
      </c>
      <c r="Q28" s="72">
        <f t="shared" ref="Q28" si="19">ROUND(E28/K28*100-100,2)</f>
        <v>74.37</v>
      </c>
      <c r="R28" s="72">
        <f t="shared" ref="R28:R39" si="20">ROUND(F28/L28*100-100,2)</f>
        <v>72.08</v>
      </c>
      <c r="S28" s="94"/>
      <c r="T28" s="91"/>
      <c r="U28" s="91"/>
      <c r="W28" s="1"/>
    </row>
    <row r="29" spans="1:23" x14ac:dyDescent="0.35">
      <c r="A29" s="60"/>
      <c r="B29" s="33" t="s">
        <v>27</v>
      </c>
      <c r="C29" s="33" t="s">
        <v>28</v>
      </c>
      <c r="D29" s="68">
        <v>45875</v>
      </c>
      <c r="E29" s="68">
        <v>31839.489830999999</v>
      </c>
      <c r="F29" s="69">
        <f t="shared" si="11"/>
        <v>189457</v>
      </c>
      <c r="G29" s="68">
        <v>46170</v>
      </c>
      <c r="H29" s="68">
        <v>30880</v>
      </c>
      <c r="I29" s="69">
        <v>188181</v>
      </c>
      <c r="J29" s="69">
        <v>178259</v>
      </c>
      <c r="K29" s="69">
        <v>26924</v>
      </c>
      <c r="L29" s="69">
        <v>162336</v>
      </c>
      <c r="M29" s="74">
        <f t="shared" si="15"/>
        <v>-0.64</v>
      </c>
      <c r="N29" s="72">
        <f t="shared" si="16"/>
        <v>3.11</v>
      </c>
      <c r="O29" s="72">
        <f t="shared" si="17"/>
        <v>0.68</v>
      </c>
      <c r="P29" s="74">
        <f t="shared" si="18"/>
        <v>-74.260000000000005</v>
      </c>
      <c r="Q29" s="72">
        <f>ROUND(E29/K29*100-100,2)</f>
        <v>18.260000000000002</v>
      </c>
      <c r="R29" s="72">
        <f t="shared" si="20"/>
        <v>16.71</v>
      </c>
      <c r="S29" s="94"/>
      <c r="T29" s="91"/>
      <c r="U29" s="91"/>
      <c r="W29" s="1"/>
    </row>
    <row r="30" spans="1:23" x14ac:dyDescent="0.35">
      <c r="A30" s="60"/>
      <c r="B30" s="33" t="s">
        <v>29</v>
      </c>
      <c r="C30" s="14" t="s">
        <v>9</v>
      </c>
      <c r="D30" s="69">
        <v>518</v>
      </c>
      <c r="E30" s="69">
        <v>118.212219</v>
      </c>
      <c r="F30" s="69">
        <f t="shared" si="11"/>
        <v>703</v>
      </c>
      <c r="G30" s="69">
        <v>303</v>
      </c>
      <c r="H30" s="69">
        <v>63</v>
      </c>
      <c r="I30" s="69">
        <v>382</v>
      </c>
      <c r="J30" s="69">
        <v>0</v>
      </c>
      <c r="K30" s="69">
        <v>0</v>
      </c>
      <c r="L30" s="69">
        <v>0</v>
      </c>
      <c r="M30" s="74">
        <f t="shared" ref="M30" si="21">ROUND(D30/G30*100-100,2)</f>
        <v>70.959999999999994</v>
      </c>
      <c r="N30" s="72">
        <f t="shared" ref="N30" si="22">ROUND(E30/H30*100-100,2)</f>
        <v>87.64</v>
      </c>
      <c r="O30" s="72">
        <f t="shared" ref="O30" si="23">ROUND(F30/I30*100-100,2)</f>
        <v>84.03</v>
      </c>
      <c r="P30" s="72">
        <v>100</v>
      </c>
      <c r="Q30" s="72">
        <v>100</v>
      </c>
      <c r="R30" s="72">
        <v>100</v>
      </c>
      <c r="S30" s="94"/>
      <c r="T30" s="91"/>
      <c r="U30" s="91"/>
      <c r="W30" s="1"/>
    </row>
    <row r="31" spans="1:23" x14ac:dyDescent="0.35">
      <c r="A31" s="60"/>
      <c r="B31" s="33" t="s">
        <v>30</v>
      </c>
      <c r="C31" s="14" t="s">
        <v>9</v>
      </c>
      <c r="D31" s="69">
        <v>1673.356</v>
      </c>
      <c r="E31" s="69">
        <v>782.395308</v>
      </c>
      <c r="F31" s="69">
        <f t="shared" si="11"/>
        <v>4656</v>
      </c>
      <c r="G31" s="69">
        <v>1794</v>
      </c>
      <c r="H31" s="69">
        <v>805</v>
      </c>
      <c r="I31" s="69">
        <v>4907</v>
      </c>
      <c r="J31" s="69">
        <v>1026</v>
      </c>
      <c r="K31" s="69">
        <v>350</v>
      </c>
      <c r="L31" s="69">
        <v>2111</v>
      </c>
      <c r="M31" s="74">
        <f t="shared" si="15"/>
        <v>-6.72</v>
      </c>
      <c r="N31" s="72">
        <f t="shared" si="16"/>
        <v>-2.81</v>
      </c>
      <c r="O31" s="72">
        <f>ROUND(F31/I31*100-100,2)</f>
        <v>-5.12</v>
      </c>
      <c r="P31" s="74">
        <f t="shared" si="18"/>
        <v>63.1</v>
      </c>
      <c r="Q31" s="72">
        <f>ROUND(E31/K31*100-100,2)</f>
        <v>123.54</v>
      </c>
      <c r="R31" s="72">
        <f t="shared" si="20"/>
        <v>120.56</v>
      </c>
      <c r="S31" s="94"/>
      <c r="T31" s="91"/>
      <c r="U31" s="91"/>
      <c r="W31" s="1"/>
    </row>
    <row r="32" spans="1:23" x14ac:dyDescent="0.35">
      <c r="A32" s="60"/>
      <c r="B32" s="33" t="s">
        <v>31</v>
      </c>
      <c r="C32" s="33" t="s">
        <v>32</v>
      </c>
      <c r="D32" s="98">
        <v>12547</v>
      </c>
      <c r="E32" s="68">
        <v>65215.003408999997</v>
      </c>
      <c r="F32" s="69">
        <f t="shared" si="11"/>
        <v>388053</v>
      </c>
      <c r="G32" s="98">
        <v>10379</v>
      </c>
      <c r="H32" s="68">
        <v>59701</v>
      </c>
      <c r="I32" s="69">
        <v>363811</v>
      </c>
      <c r="J32" s="69">
        <v>14863</v>
      </c>
      <c r="K32" s="69">
        <v>49166</v>
      </c>
      <c r="L32" s="69">
        <v>296442</v>
      </c>
      <c r="M32" s="74">
        <f>ROUND(D32/G32*100-100,2)</f>
        <v>20.89</v>
      </c>
      <c r="N32" s="72">
        <f t="shared" si="16"/>
        <v>9.24</v>
      </c>
      <c r="O32" s="72">
        <f t="shared" si="17"/>
        <v>6.66</v>
      </c>
      <c r="P32" s="74">
        <f>ROUND(D32/J32*100-100,2)</f>
        <v>-15.58</v>
      </c>
      <c r="Q32" s="72">
        <f t="shared" ref="Q32:Q39" si="24">ROUND(E32/K32*100-100,2)</f>
        <v>32.64</v>
      </c>
      <c r="R32" s="72">
        <f t="shared" si="20"/>
        <v>30.9</v>
      </c>
      <c r="S32" s="94"/>
      <c r="T32" s="91"/>
      <c r="U32" s="91"/>
      <c r="W32" s="1"/>
    </row>
    <row r="33" spans="1:23" x14ac:dyDescent="0.35">
      <c r="A33" s="60"/>
      <c r="B33" s="33" t="s">
        <v>33</v>
      </c>
      <c r="C33" s="14" t="s">
        <v>9</v>
      </c>
      <c r="D33" s="68">
        <v>40463.726000000002</v>
      </c>
      <c r="E33" s="68">
        <v>46240.849523999997</v>
      </c>
      <c r="F33" s="69">
        <f t="shared" si="11"/>
        <v>275150</v>
      </c>
      <c r="G33" s="68">
        <v>46678</v>
      </c>
      <c r="H33" s="68">
        <v>43448</v>
      </c>
      <c r="I33" s="69">
        <v>264764</v>
      </c>
      <c r="J33" s="69">
        <v>37847</v>
      </c>
      <c r="K33" s="69">
        <v>37699</v>
      </c>
      <c r="L33" s="69">
        <v>227300</v>
      </c>
      <c r="M33" s="74">
        <f t="shared" si="15"/>
        <v>-13.31</v>
      </c>
      <c r="N33" s="72">
        <f t="shared" si="16"/>
        <v>6.43</v>
      </c>
      <c r="O33" s="72">
        <f t="shared" si="17"/>
        <v>3.92</v>
      </c>
      <c r="P33" s="74">
        <f t="shared" si="18"/>
        <v>6.91</v>
      </c>
      <c r="Q33" s="72">
        <f t="shared" si="24"/>
        <v>22.66</v>
      </c>
      <c r="R33" s="72">
        <f t="shared" si="20"/>
        <v>21.05</v>
      </c>
      <c r="S33" s="94"/>
      <c r="T33" s="91"/>
      <c r="U33" s="91"/>
      <c r="W33" s="1"/>
    </row>
    <row r="34" spans="1:23" x14ac:dyDescent="0.35">
      <c r="A34" s="60"/>
      <c r="B34" s="33" t="s">
        <v>34</v>
      </c>
      <c r="C34" s="14" t="s">
        <v>9</v>
      </c>
      <c r="D34" s="68">
        <v>16383.695</v>
      </c>
      <c r="E34" s="68">
        <v>13561.075484000001</v>
      </c>
      <c r="F34" s="69">
        <f t="shared" si="11"/>
        <v>80693</v>
      </c>
      <c r="G34" s="68">
        <v>19531</v>
      </c>
      <c r="H34" s="68">
        <v>13587</v>
      </c>
      <c r="I34" s="69">
        <v>82796</v>
      </c>
      <c r="J34" s="69">
        <v>16830</v>
      </c>
      <c r="K34" s="69">
        <v>11859</v>
      </c>
      <c r="L34" s="69">
        <v>71504</v>
      </c>
      <c r="M34" s="74">
        <f t="shared" si="15"/>
        <v>-16.11</v>
      </c>
      <c r="N34" s="72">
        <f t="shared" si="16"/>
        <v>-0.19</v>
      </c>
      <c r="O34" s="72">
        <f t="shared" si="17"/>
        <v>-2.54</v>
      </c>
      <c r="P34" s="74">
        <f t="shared" si="18"/>
        <v>-2.65</v>
      </c>
      <c r="Q34" s="72">
        <f t="shared" si="24"/>
        <v>14.35</v>
      </c>
      <c r="R34" s="72">
        <f t="shared" si="20"/>
        <v>12.85</v>
      </c>
      <c r="S34" s="94"/>
      <c r="T34" s="91"/>
      <c r="U34" s="91"/>
      <c r="W34" s="1"/>
    </row>
    <row r="35" spans="1:23" x14ac:dyDescent="0.35">
      <c r="A35" s="60"/>
      <c r="B35" s="33" t="s">
        <v>35</v>
      </c>
      <c r="C35" s="14" t="s">
        <v>9</v>
      </c>
      <c r="D35" s="68">
        <v>2513.8620000000001</v>
      </c>
      <c r="E35" s="68">
        <v>1500.158097</v>
      </c>
      <c r="F35" s="69">
        <f t="shared" si="11"/>
        <v>8926</v>
      </c>
      <c r="G35" s="68">
        <v>2144</v>
      </c>
      <c r="H35" s="68">
        <v>925</v>
      </c>
      <c r="I35" s="69">
        <v>5637</v>
      </c>
      <c r="J35" s="69">
        <v>3025</v>
      </c>
      <c r="K35" s="69">
        <v>1440</v>
      </c>
      <c r="L35" s="69">
        <v>8680</v>
      </c>
      <c r="M35" s="74">
        <f t="shared" si="15"/>
        <v>17.25</v>
      </c>
      <c r="N35" s="72">
        <f t="shared" si="16"/>
        <v>62.18</v>
      </c>
      <c r="O35" s="72">
        <f t="shared" si="17"/>
        <v>58.35</v>
      </c>
      <c r="P35" s="74">
        <f t="shared" si="18"/>
        <v>-16.899999999999999</v>
      </c>
      <c r="Q35" s="72">
        <f t="shared" si="24"/>
        <v>4.18</v>
      </c>
      <c r="R35" s="72">
        <f t="shared" si="20"/>
        <v>2.83</v>
      </c>
      <c r="S35" s="94"/>
      <c r="T35" s="91"/>
      <c r="U35" s="91"/>
      <c r="W35" s="1"/>
    </row>
    <row r="36" spans="1:23" x14ac:dyDescent="0.35">
      <c r="A36" s="60"/>
      <c r="B36" s="33" t="s">
        <v>36</v>
      </c>
      <c r="C36" s="33" t="s">
        <v>32</v>
      </c>
      <c r="D36" s="76">
        <v>3245.5369999999998</v>
      </c>
      <c r="E36" s="76">
        <v>46424.002361999999</v>
      </c>
      <c r="F36" s="69">
        <f t="shared" si="11"/>
        <v>276240</v>
      </c>
      <c r="G36" s="76">
        <v>3353</v>
      </c>
      <c r="H36" s="76">
        <v>46570</v>
      </c>
      <c r="I36" s="69">
        <v>283788</v>
      </c>
      <c r="J36" s="69">
        <v>2650</v>
      </c>
      <c r="K36" s="69">
        <v>37189</v>
      </c>
      <c r="L36" s="69">
        <v>224226</v>
      </c>
      <c r="M36" s="74">
        <f>ROUND(D36/G36*100-100,2)</f>
        <v>-3.2</v>
      </c>
      <c r="N36" s="72">
        <f t="shared" si="16"/>
        <v>-0.31</v>
      </c>
      <c r="O36" s="72">
        <f t="shared" si="17"/>
        <v>-2.66</v>
      </c>
      <c r="P36" s="74">
        <f t="shared" si="18"/>
        <v>22.47</v>
      </c>
      <c r="Q36" s="72">
        <f t="shared" si="24"/>
        <v>24.83</v>
      </c>
      <c r="R36" s="72">
        <f t="shared" si="20"/>
        <v>23.2</v>
      </c>
      <c r="S36" s="94"/>
      <c r="T36" s="91"/>
      <c r="U36" s="91"/>
      <c r="W36" s="1"/>
    </row>
    <row r="37" spans="1:23" x14ac:dyDescent="0.35">
      <c r="A37" s="60"/>
      <c r="B37" s="33" t="s">
        <v>37</v>
      </c>
      <c r="C37" s="33" t="s">
        <v>28</v>
      </c>
      <c r="D37" s="76">
        <v>9428.0220000000008</v>
      </c>
      <c r="E37" s="68">
        <v>6511.2743030000001</v>
      </c>
      <c r="F37" s="69">
        <f t="shared" si="11"/>
        <v>38744</v>
      </c>
      <c r="G37" s="76">
        <v>9576</v>
      </c>
      <c r="H37" s="68">
        <v>6046</v>
      </c>
      <c r="I37" s="69">
        <v>36842</v>
      </c>
      <c r="J37" s="69">
        <v>10489</v>
      </c>
      <c r="K37" s="69">
        <v>3981</v>
      </c>
      <c r="L37" s="69">
        <v>24002</v>
      </c>
      <c r="M37" s="74">
        <f>ROUND(D37/G37*100-100,2)</f>
        <v>-1.55</v>
      </c>
      <c r="N37" s="72">
        <f t="shared" si="16"/>
        <v>7.7</v>
      </c>
      <c r="O37" s="72">
        <f t="shared" si="17"/>
        <v>5.16</v>
      </c>
      <c r="P37" s="74">
        <f t="shared" si="18"/>
        <v>-10.119999999999999</v>
      </c>
      <c r="Q37" s="72">
        <f t="shared" si="24"/>
        <v>63.56</v>
      </c>
      <c r="R37" s="72">
        <f t="shared" si="20"/>
        <v>61.42</v>
      </c>
      <c r="S37" s="94"/>
      <c r="T37" s="91"/>
      <c r="U37" s="91"/>
      <c r="W37" s="1"/>
    </row>
    <row r="38" spans="1:23" x14ac:dyDescent="0.35">
      <c r="A38" s="60"/>
      <c r="B38" s="33" t="s">
        <v>111</v>
      </c>
      <c r="C38" s="33" t="s">
        <v>39</v>
      </c>
      <c r="D38" s="68"/>
      <c r="E38" s="68">
        <v>10767.572184000001</v>
      </c>
      <c r="F38" s="69">
        <f t="shared" si="11"/>
        <v>64071</v>
      </c>
      <c r="G38" s="68"/>
      <c r="H38" s="68">
        <v>10872</v>
      </c>
      <c r="I38" s="69">
        <v>66252</v>
      </c>
      <c r="J38" s="70"/>
      <c r="K38" s="69">
        <v>10409</v>
      </c>
      <c r="L38" s="69">
        <v>62758</v>
      </c>
      <c r="M38" s="74"/>
      <c r="N38" s="72">
        <f t="shared" si="16"/>
        <v>-0.96</v>
      </c>
      <c r="O38" s="72">
        <f t="shared" si="17"/>
        <v>-3.29</v>
      </c>
      <c r="P38" s="74"/>
      <c r="Q38" s="72">
        <f t="shared" si="24"/>
        <v>3.44</v>
      </c>
      <c r="R38" s="72">
        <f t="shared" si="20"/>
        <v>2.09</v>
      </c>
      <c r="S38" s="94"/>
      <c r="W38" s="1"/>
    </row>
    <row r="39" spans="1:23" x14ac:dyDescent="0.35">
      <c r="A39" s="60"/>
      <c r="B39" s="33" t="s">
        <v>40</v>
      </c>
      <c r="C39" s="33" t="s">
        <v>39</v>
      </c>
      <c r="D39" s="69"/>
      <c r="E39" s="68">
        <v>10975.993759999999</v>
      </c>
      <c r="F39" s="69">
        <f t="shared" si="11"/>
        <v>65311</v>
      </c>
      <c r="G39" s="69"/>
      <c r="H39" s="68">
        <v>10121</v>
      </c>
      <c r="I39" s="69">
        <v>61676</v>
      </c>
      <c r="J39" s="70"/>
      <c r="K39" s="69">
        <v>9121</v>
      </c>
      <c r="L39" s="69">
        <v>54995</v>
      </c>
      <c r="M39" s="71" t="s">
        <v>4</v>
      </c>
      <c r="N39" s="72">
        <f t="shared" si="16"/>
        <v>8.4499999999999993</v>
      </c>
      <c r="O39" s="72">
        <f t="shared" si="17"/>
        <v>5.89</v>
      </c>
      <c r="P39" s="71" t="s">
        <v>4</v>
      </c>
      <c r="Q39" s="72">
        <f t="shared" si="24"/>
        <v>20.34</v>
      </c>
      <c r="R39" s="72">
        <f t="shared" si="20"/>
        <v>18.760000000000002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41</v>
      </c>
      <c r="B41" s="33" t="s">
        <v>42</v>
      </c>
      <c r="C41" s="33" t="s">
        <v>39</v>
      </c>
      <c r="D41" s="68"/>
      <c r="E41" s="69">
        <f t="shared" ref="E41:L41" si="25">SUM(E42:E45)</f>
        <v>4576.5733920000002</v>
      </c>
      <c r="F41" s="69">
        <f t="shared" si="25"/>
        <v>27232</v>
      </c>
      <c r="G41" s="68"/>
      <c r="H41" s="69">
        <f t="shared" si="25"/>
        <v>290</v>
      </c>
      <c r="I41" s="69">
        <f t="shared" si="25"/>
        <v>1769</v>
      </c>
      <c r="J41" s="70"/>
      <c r="K41" s="69">
        <f t="shared" si="25"/>
        <v>2724</v>
      </c>
      <c r="L41" s="69">
        <f t="shared" si="25"/>
        <v>16426</v>
      </c>
      <c r="M41" s="71" t="s">
        <v>4</v>
      </c>
      <c r="N41" s="72">
        <f t="shared" ref="N41" si="26">ROUND(E41/H41*100-100,2)</f>
        <v>1478.13</v>
      </c>
      <c r="O41" s="72">
        <f>ROUND(F41/I41*100-100,2)</f>
        <v>1439.4</v>
      </c>
      <c r="P41" s="71" t="s">
        <v>4</v>
      </c>
      <c r="Q41" s="72">
        <f>ROUND(E41/K41*100-100,2)</f>
        <v>68.010000000000005</v>
      </c>
      <c r="R41" s="72">
        <f t="shared" ref="R41:R43" si="27">ROUND(F41/L41*100-100,2)</f>
        <v>65.790000000000006</v>
      </c>
      <c r="S41" s="94"/>
      <c r="T41" s="91"/>
      <c r="U41" s="91"/>
      <c r="W41" s="1"/>
    </row>
    <row r="42" spans="1:23" x14ac:dyDescent="0.35">
      <c r="A42" s="60"/>
      <c r="B42" s="33" t="s">
        <v>43</v>
      </c>
      <c r="C42" s="14" t="s">
        <v>9</v>
      </c>
      <c r="D42" s="99">
        <v>45753</v>
      </c>
      <c r="E42" s="99">
        <v>4045.3034250000001</v>
      </c>
      <c r="F42" s="69">
        <f>ROUND(E42/168.05674*1000,0)</f>
        <v>24071</v>
      </c>
      <c r="G42" s="99">
        <v>0</v>
      </c>
      <c r="H42" s="99">
        <v>0</v>
      </c>
      <c r="I42" s="69">
        <v>0</v>
      </c>
      <c r="J42" s="69">
        <v>0</v>
      </c>
      <c r="K42" s="69">
        <v>0</v>
      </c>
      <c r="L42" s="69">
        <v>0</v>
      </c>
      <c r="M42" s="74">
        <v>100</v>
      </c>
      <c r="N42" s="74">
        <v>100</v>
      </c>
      <c r="O42" s="74">
        <v>100</v>
      </c>
      <c r="P42" s="74">
        <v>100</v>
      </c>
      <c r="Q42" s="74">
        <v>100</v>
      </c>
      <c r="R42" s="74">
        <v>100</v>
      </c>
      <c r="S42" s="94"/>
      <c r="T42" s="91"/>
      <c r="U42" s="91"/>
      <c r="W42" s="1"/>
    </row>
    <row r="43" spans="1:23" s="113" customFormat="1" x14ac:dyDescent="0.35">
      <c r="A43" s="106"/>
      <c r="B43" s="102" t="s">
        <v>44</v>
      </c>
      <c r="C43" s="103" t="s">
        <v>9</v>
      </c>
      <c r="D43" s="104">
        <v>2098</v>
      </c>
      <c r="E43" s="99">
        <v>531.26996699999995</v>
      </c>
      <c r="F43" s="105">
        <f>ROUND(E43/168.05674*1000,0)</f>
        <v>3161</v>
      </c>
      <c r="G43" s="104">
        <v>1175</v>
      </c>
      <c r="H43" s="99">
        <v>290</v>
      </c>
      <c r="I43" s="105">
        <v>1769</v>
      </c>
      <c r="J43" s="105">
        <v>11494</v>
      </c>
      <c r="K43" s="105">
        <v>830</v>
      </c>
      <c r="L43" s="105">
        <v>5004</v>
      </c>
      <c r="M43" s="107">
        <f>ROUND(D43/G43*100-100,2)</f>
        <v>78.55</v>
      </c>
      <c r="N43" s="108">
        <f t="shared" ref="N43" si="28">ROUND(E43/H43*100-100,2)</f>
        <v>83.2</v>
      </c>
      <c r="O43" s="107">
        <f t="shared" ref="O43" si="29">ROUND(F43/I43*100-100,2)</f>
        <v>78.69</v>
      </c>
      <c r="P43" s="107">
        <f>ROUND(D43/J43*100-100,2)</f>
        <v>-81.75</v>
      </c>
      <c r="Q43" s="108">
        <f t="shared" ref="Q43" si="30">ROUND(E43/K43*100-100,2)</f>
        <v>-35.99</v>
      </c>
      <c r="R43" s="108">
        <f t="shared" si="27"/>
        <v>-36.83</v>
      </c>
      <c r="S43" s="109"/>
      <c r="T43" s="110"/>
      <c r="U43" s="110"/>
      <c r="V43" s="111"/>
      <c r="W43" s="112"/>
    </row>
    <row r="44" spans="1:23" x14ac:dyDescent="0.35">
      <c r="A44" s="60"/>
      <c r="B44" s="33" t="s">
        <v>45</v>
      </c>
      <c r="C44" s="14" t="s">
        <v>9</v>
      </c>
      <c r="D44" s="68">
        <v>0</v>
      </c>
      <c r="E44" s="68">
        <v>0</v>
      </c>
      <c r="F44" s="69">
        <f>ROUND(E44/168.05674*1000,0)</f>
        <v>0</v>
      </c>
      <c r="G44" s="68">
        <v>0</v>
      </c>
      <c r="H44" s="68">
        <v>0</v>
      </c>
      <c r="I44" s="68">
        <v>0</v>
      </c>
      <c r="J44" s="69">
        <v>30449</v>
      </c>
      <c r="K44" s="68">
        <v>1894</v>
      </c>
      <c r="L44" s="69">
        <v>11422</v>
      </c>
      <c r="M44" s="74">
        <v>0</v>
      </c>
      <c r="N44" s="72">
        <v>0</v>
      </c>
      <c r="O44" s="74">
        <v>0</v>
      </c>
      <c r="P44" s="74">
        <f>ROUND(D44/J44*100-100,2)</f>
        <v>-100</v>
      </c>
      <c r="Q44" s="72">
        <f t="shared" ref="Q44" si="31">ROUND(E44/K44*100-100,2)</f>
        <v>-100</v>
      </c>
      <c r="R44" s="72">
        <f t="shared" ref="R44" si="32">ROUND(F44/L44*100-100,2)</f>
        <v>-100</v>
      </c>
      <c r="S44" s="94"/>
      <c r="T44" s="91"/>
      <c r="U44" s="91"/>
      <c r="W44" s="1"/>
    </row>
    <row r="45" spans="1:23" x14ac:dyDescent="0.35">
      <c r="A45" s="60"/>
      <c r="B45" s="33" t="s">
        <v>46</v>
      </c>
      <c r="C45" s="14" t="s">
        <v>9</v>
      </c>
      <c r="D45" s="68">
        <v>0</v>
      </c>
      <c r="E45" s="68">
        <v>0</v>
      </c>
      <c r="F45" s="69">
        <f>ROUND(E45/168.05674*1000,0)</f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74">
        <v>0</v>
      </c>
      <c r="N45" s="72">
        <v>0</v>
      </c>
      <c r="O45" s="74">
        <v>0</v>
      </c>
      <c r="P45" s="74">
        <v>0</v>
      </c>
      <c r="Q45" s="72">
        <v>0</v>
      </c>
      <c r="R45" s="72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47</v>
      </c>
      <c r="B47" s="33" t="s">
        <v>48</v>
      </c>
      <c r="C47" s="33" t="s">
        <v>7</v>
      </c>
      <c r="D47" s="68"/>
      <c r="E47" s="69">
        <f>SUM(E48,E49,E53,E64,E68,E72,E73,E74,E75,E80,E88,E89,E90,E91,E92,E94,E93)</f>
        <v>55357.400113000003</v>
      </c>
      <c r="F47" s="69">
        <f>SUM(F48,F49,F53,F64,F68,F72,F73,F74,F75,F80,F88,F89,F90,F91,F92,F94,F93)</f>
        <v>329395</v>
      </c>
      <c r="G47" s="68"/>
      <c r="H47" s="69">
        <f t="shared" ref="H47:I47" si="33">SUM(H48,H49,H53,H64,H68,H72,H73,H74,H75,H80,H88,H89,H90,H91,H92,H94,H93)</f>
        <v>47127</v>
      </c>
      <c r="I47" s="69">
        <f t="shared" si="33"/>
        <v>287179</v>
      </c>
      <c r="J47" s="70"/>
      <c r="K47" s="69">
        <f>SUM(K48,K49,K53,K64,K68,K72,K73,K74,K75,K80,K88,K89,K90,K91,K92,K94,K93)</f>
        <v>45415</v>
      </c>
      <c r="L47" s="69">
        <f>SUM(L48,L49,L53,L64,L68,L72,L73,L74,L75,L80,L88,L89,L90,L91,L92,L94,L93)</f>
        <v>273808</v>
      </c>
      <c r="M47" s="71" t="s">
        <v>4</v>
      </c>
      <c r="N47" s="72">
        <f t="shared" ref="N47:N52" si="34">ROUND(E47/H47*100-100,2)</f>
        <v>17.46</v>
      </c>
      <c r="O47" s="72">
        <f t="shared" ref="O47:O52" si="35">ROUND(F47/I47*100-100,2)</f>
        <v>14.7</v>
      </c>
      <c r="P47" s="71" t="s">
        <v>4</v>
      </c>
      <c r="Q47" s="72">
        <f t="shared" ref="Q47:Q52" si="36">ROUND(E47/K47*100-100,2)</f>
        <v>21.89</v>
      </c>
      <c r="R47" s="72">
        <f t="shared" ref="R47:R52" si="37">ROUND(F47/L47*100-100,2)</f>
        <v>20.3</v>
      </c>
      <c r="S47" s="94"/>
      <c r="T47" s="91"/>
      <c r="U47" s="91"/>
      <c r="W47" s="1"/>
    </row>
    <row r="48" spans="1:23" x14ac:dyDescent="0.35">
      <c r="A48" s="60"/>
      <c r="B48" s="33" t="s">
        <v>49</v>
      </c>
      <c r="C48" s="33" t="s">
        <v>28</v>
      </c>
      <c r="D48" s="99">
        <v>155.07900000000001</v>
      </c>
      <c r="E48" s="68">
        <v>1130.5715029999999</v>
      </c>
      <c r="F48" s="69">
        <f>ROUND(E48/168.05674*1000,0)</f>
        <v>6727</v>
      </c>
      <c r="G48" s="99">
        <v>171</v>
      </c>
      <c r="H48" s="68">
        <v>951</v>
      </c>
      <c r="I48" s="69">
        <v>5793</v>
      </c>
      <c r="J48" s="69">
        <v>92</v>
      </c>
      <c r="K48" s="69">
        <v>757</v>
      </c>
      <c r="L48" s="69">
        <v>4566</v>
      </c>
      <c r="M48" s="74">
        <f>ROUND(D48/G48*100-100,2)</f>
        <v>-9.31</v>
      </c>
      <c r="N48" s="72">
        <f>ROUND(E48/H48*100-100,2)</f>
        <v>18.88</v>
      </c>
      <c r="O48" s="72">
        <f>ROUND(F48/I48*100-100,2)</f>
        <v>16.12</v>
      </c>
      <c r="P48" s="74">
        <f>ROUND(D48/J48*100-100,2)</f>
        <v>68.56</v>
      </c>
      <c r="Q48" s="72">
        <f>ROUND(E48/K48*100-100,2)</f>
        <v>49.35</v>
      </c>
      <c r="R48" s="72">
        <f>ROUND(F48/L48*100-100,2)</f>
        <v>47.33</v>
      </c>
      <c r="S48" s="94"/>
      <c r="T48" s="91"/>
      <c r="U48" s="91"/>
      <c r="W48" s="1"/>
    </row>
    <row r="49" spans="1:24" x14ac:dyDescent="0.35">
      <c r="A49" s="60"/>
      <c r="B49" s="33" t="s">
        <v>50</v>
      </c>
      <c r="C49" s="33" t="s">
        <v>39</v>
      </c>
      <c r="D49" s="68"/>
      <c r="E49" s="69">
        <f t="shared" ref="E49:L49" si="38">SUM(E50:E52)</f>
        <v>4593.7561880000003</v>
      </c>
      <c r="F49" s="69">
        <f t="shared" si="38"/>
        <v>27335</v>
      </c>
      <c r="G49" s="68"/>
      <c r="H49" s="69">
        <f t="shared" si="38"/>
        <v>3971</v>
      </c>
      <c r="I49" s="69">
        <f t="shared" si="38"/>
        <v>24202</v>
      </c>
      <c r="J49" s="70"/>
      <c r="K49" s="69">
        <f t="shared" si="38"/>
        <v>3542</v>
      </c>
      <c r="L49" s="69">
        <f t="shared" si="38"/>
        <v>21356</v>
      </c>
      <c r="M49" s="71" t="s">
        <v>4</v>
      </c>
      <c r="N49" s="72">
        <f t="shared" si="34"/>
        <v>15.68</v>
      </c>
      <c r="O49" s="72">
        <f t="shared" si="35"/>
        <v>12.95</v>
      </c>
      <c r="P49" s="71" t="s">
        <v>4</v>
      </c>
      <c r="Q49" s="72">
        <f t="shared" si="36"/>
        <v>29.69</v>
      </c>
      <c r="R49" s="72">
        <f t="shared" si="37"/>
        <v>28</v>
      </c>
      <c r="S49" s="94"/>
      <c r="T49" s="91"/>
      <c r="U49" s="91"/>
      <c r="W49" s="1"/>
    </row>
    <row r="50" spans="1:24" x14ac:dyDescent="0.35">
      <c r="A50" s="17"/>
      <c r="B50" s="33" t="s">
        <v>51</v>
      </c>
      <c r="C50" s="33" t="s">
        <v>32</v>
      </c>
      <c r="D50" s="76">
        <v>257.13499999999999</v>
      </c>
      <c r="E50" s="68">
        <v>2384.0245359999999</v>
      </c>
      <c r="F50" s="69">
        <f>ROUND(E50/168.05674*1000,0)</f>
        <v>14186</v>
      </c>
      <c r="G50" s="76">
        <v>218</v>
      </c>
      <c r="H50" s="68">
        <v>1810</v>
      </c>
      <c r="I50" s="69">
        <v>11032</v>
      </c>
      <c r="J50" s="69">
        <v>219</v>
      </c>
      <c r="K50" s="69">
        <v>1758</v>
      </c>
      <c r="L50" s="69">
        <v>10598</v>
      </c>
      <c r="M50" s="74">
        <f>ROUND(D50/G50*100-100,2)</f>
        <v>17.95</v>
      </c>
      <c r="N50" s="72">
        <f t="shared" si="34"/>
        <v>31.71</v>
      </c>
      <c r="O50" s="72">
        <f t="shared" si="35"/>
        <v>28.59</v>
      </c>
      <c r="P50" s="74">
        <f>ROUND(D50/J50*100-100,2)</f>
        <v>17.41</v>
      </c>
      <c r="Q50" s="72">
        <f t="shared" si="36"/>
        <v>35.61</v>
      </c>
      <c r="R50" s="72">
        <f t="shared" si="37"/>
        <v>33.86</v>
      </c>
      <c r="S50" s="94"/>
      <c r="T50" s="91"/>
      <c r="U50" s="91"/>
      <c r="W50" s="1"/>
    </row>
    <row r="51" spans="1:24" x14ac:dyDescent="0.35">
      <c r="A51" s="17"/>
      <c r="B51" s="33" t="s">
        <v>52</v>
      </c>
      <c r="C51" s="33" t="s">
        <v>32</v>
      </c>
      <c r="D51" s="76">
        <v>298</v>
      </c>
      <c r="E51" s="68">
        <v>1002.395183</v>
      </c>
      <c r="F51" s="69">
        <f>ROUND(E51/168.05674*1000,0)</f>
        <v>5965</v>
      </c>
      <c r="G51" s="76">
        <v>325</v>
      </c>
      <c r="H51" s="68">
        <v>1003</v>
      </c>
      <c r="I51" s="69">
        <v>6113</v>
      </c>
      <c r="J51" s="69">
        <v>99</v>
      </c>
      <c r="K51" s="69">
        <v>899</v>
      </c>
      <c r="L51" s="69">
        <v>5419</v>
      </c>
      <c r="M51" s="74">
        <f>ROUND(D51/G51*100-100,2)</f>
        <v>-8.31</v>
      </c>
      <c r="N51" s="72">
        <f t="shared" si="34"/>
        <v>-0.06</v>
      </c>
      <c r="O51" s="72">
        <f t="shared" si="35"/>
        <v>-2.42</v>
      </c>
      <c r="P51" s="74">
        <f>ROUND(D51/J51*100-100,2)</f>
        <v>201.01</v>
      </c>
      <c r="Q51" s="72">
        <f t="shared" si="36"/>
        <v>11.5</v>
      </c>
      <c r="R51" s="72">
        <f t="shared" si="37"/>
        <v>10.08</v>
      </c>
      <c r="S51" s="94"/>
      <c r="T51" s="91"/>
      <c r="U51" s="91"/>
      <c r="W51" s="1"/>
    </row>
    <row r="52" spans="1:24" x14ac:dyDescent="0.35">
      <c r="A52" s="17"/>
      <c r="B52" s="33" t="s">
        <v>53</v>
      </c>
      <c r="C52" s="33" t="s">
        <v>39</v>
      </c>
      <c r="D52" s="76">
        <v>114.69</v>
      </c>
      <c r="E52" s="68">
        <v>1207.3364690000001</v>
      </c>
      <c r="F52" s="69">
        <f>ROUND(E52/168.05674*1000,0)</f>
        <v>7184</v>
      </c>
      <c r="G52" s="76"/>
      <c r="H52" s="68">
        <v>1158</v>
      </c>
      <c r="I52" s="69">
        <v>7057</v>
      </c>
      <c r="J52" s="70"/>
      <c r="K52" s="69">
        <v>885</v>
      </c>
      <c r="L52" s="69">
        <v>5339</v>
      </c>
      <c r="M52" s="71" t="s">
        <v>4</v>
      </c>
      <c r="N52" s="72">
        <f t="shared" si="34"/>
        <v>4.26</v>
      </c>
      <c r="O52" s="72">
        <f t="shared" si="35"/>
        <v>1.8</v>
      </c>
      <c r="P52" s="71" t="s">
        <v>4</v>
      </c>
      <c r="Q52" s="72">
        <f t="shared" si="36"/>
        <v>36.42</v>
      </c>
      <c r="R52" s="72">
        <f t="shared" si="37"/>
        <v>34.56</v>
      </c>
      <c r="S52" s="94"/>
      <c r="T52" s="91"/>
      <c r="U52" s="91"/>
      <c r="W52" s="1"/>
    </row>
    <row r="53" spans="1:24" x14ac:dyDescent="0.35">
      <c r="A53" s="60"/>
      <c r="B53" s="33" t="s">
        <v>54</v>
      </c>
      <c r="C53" s="33" t="s">
        <v>28</v>
      </c>
      <c r="D53" s="68">
        <v>1860.35</v>
      </c>
      <c r="E53" s="68">
        <v>2653.9684320000001</v>
      </c>
      <c r="F53" s="69">
        <f>ROUND(E53/168.05674*1000,0)</f>
        <v>15792</v>
      </c>
      <c r="G53" s="68">
        <v>1094</v>
      </c>
      <c r="H53" s="68">
        <v>2077</v>
      </c>
      <c r="I53" s="69">
        <v>12657</v>
      </c>
      <c r="J53" s="69">
        <v>711</v>
      </c>
      <c r="K53" s="69">
        <v>1854</v>
      </c>
      <c r="L53" s="69">
        <v>11176</v>
      </c>
      <c r="M53" s="74">
        <f>ROUND(D53/G53*100-100,2)</f>
        <v>70.05</v>
      </c>
      <c r="N53" s="72">
        <f>ROUND(E53/H53*100-100,2)</f>
        <v>27.78</v>
      </c>
      <c r="O53" s="72">
        <f>ROUND(F53/I53*100-100,2)</f>
        <v>24.77</v>
      </c>
      <c r="P53" s="74">
        <f>ROUND(D53/J53*100-100,2)</f>
        <v>161.65</v>
      </c>
      <c r="Q53" s="72">
        <f>ROUND(E53/K53*100-100,2)</f>
        <v>43.15</v>
      </c>
      <c r="R53" s="72">
        <f>ROUND(F53/L53*100-100,2)</f>
        <v>41.3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55</v>
      </c>
      <c r="W55" s="1"/>
    </row>
    <row r="56" spans="1:24" x14ac:dyDescent="0.35">
      <c r="A56" s="37"/>
      <c r="W56" s="1"/>
    </row>
    <row r="57" spans="1:24" x14ac:dyDescent="0.35">
      <c r="A57" s="118" t="s">
        <v>118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W57" s="1"/>
    </row>
    <row r="58" spans="1:24" x14ac:dyDescent="0.35">
      <c r="E58" s="3"/>
      <c r="H58" s="3"/>
      <c r="K58" s="3"/>
      <c r="O58" s="5" t="s">
        <v>106</v>
      </c>
      <c r="W58" s="1"/>
    </row>
    <row r="59" spans="1:24" x14ac:dyDescent="0.35">
      <c r="E59" s="3"/>
      <c r="H59" s="3"/>
      <c r="K59" s="3"/>
      <c r="O59" s="5" t="s">
        <v>112</v>
      </c>
      <c r="W59" s="1"/>
    </row>
    <row r="60" spans="1:24" x14ac:dyDescent="0.35">
      <c r="A60" s="62"/>
      <c r="B60" s="123" t="s">
        <v>98</v>
      </c>
      <c r="C60" s="7" t="s">
        <v>95</v>
      </c>
      <c r="D60" s="120" t="s">
        <v>119</v>
      </c>
      <c r="E60" s="121"/>
      <c r="F60" s="122"/>
      <c r="G60" s="120" t="s">
        <v>128</v>
      </c>
      <c r="H60" s="121"/>
      <c r="I60" s="122"/>
      <c r="J60" s="65" t="s">
        <v>120</v>
      </c>
      <c r="K60" s="66"/>
      <c r="L60" s="67"/>
      <c r="M60" s="8"/>
      <c r="N60" s="9" t="s">
        <v>121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24"/>
      <c r="C61" s="14" t="s">
        <v>96</v>
      </c>
      <c r="D61" s="15" t="s">
        <v>97</v>
      </c>
      <c r="E61" s="126" t="s">
        <v>101</v>
      </c>
      <c r="F61" s="127"/>
      <c r="G61" s="17"/>
      <c r="H61" s="126" t="s">
        <v>101</v>
      </c>
      <c r="I61" s="127"/>
      <c r="J61" s="12"/>
      <c r="K61" s="126" t="s">
        <v>101</v>
      </c>
      <c r="L61" s="127"/>
      <c r="M61" s="116" t="s">
        <v>129</v>
      </c>
      <c r="N61" s="117"/>
      <c r="O61" s="119"/>
      <c r="P61" s="130" t="s">
        <v>122</v>
      </c>
      <c r="Q61" s="131"/>
      <c r="R61" s="131"/>
      <c r="W61" s="1"/>
    </row>
    <row r="62" spans="1:24" x14ac:dyDescent="0.35">
      <c r="A62" s="63" t="s">
        <v>2</v>
      </c>
      <c r="B62" s="124"/>
      <c r="C62" s="14" t="s">
        <v>99</v>
      </c>
      <c r="D62" s="20" t="s">
        <v>100</v>
      </c>
      <c r="E62" s="128"/>
      <c r="F62" s="129"/>
      <c r="G62" s="21" t="s">
        <v>100</v>
      </c>
      <c r="H62" s="128"/>
      <c r="I62" s="129"/>
      <c r="J62" s="22" t="s">
        <v>100</v>
      </c>
      <c r="K62" s="128"/>
      <c r="L62" s="129"/>
      <c r="M62" s="22"/>
      <c r="N62" s="116" t="s">
        <v>101</v>
      </c>
      <c r="O62" s="119"/>
      <c r="P62" s="22" t="s">
        <v>100</v>
      </c>
      <c r="Q62" s="116" t="s">
        <v>101</v>
      </c>
      <c r="R62" s="117"/>
      <c r="W62" s="1"/>
    </row>
    <row r="63" spans="1:24" x14ac:dyDescent="0.35">
      <c r="A63" s="64"/>
      <c r="B63" s="125"/>
      <c r="C63" s="24" t="s">
        <v>102</v>
      </c>
      <c r="D63" s="23"/>
      <c r="E63" s="25" t="s">
        <v>103</v>
      </c>
      <c r="F63" s="26" t="s">
        <v>104</v>
      </c>
      <c r="G63" s="101"/>
      <c r="H63" s="25" t="s">
        <v>103</v>
      </c>
      <c r="I63" s="26" t="s">
        <v>105</v>
      </c>
      <c r="J63" s="28"/>
      <c r="K63" s="25" t="s">
        <v>103</v>
      </c>
      <c r="L63" s="26" t="s">
        <v>105</v>
      </c>
      <c r="M63" s="28"/>
      <c r="N63" s="29" t="s">
        <v>107</v>
      </c>
      <c r="O63" s="30" t="s">
        <v>105</v>
      </c>
      <c r="P63" s="31"/>
      <c r="Q63" s="28" t="s">
        <v>107</v>
      </c>
      <c r="R63" s="47" t="s">
        <v>105</v>
      </c>
      <c r="T63" s="96"/>
      <c r="U63" s="96"/>
      <c r="W63" s="1"/>
      <c r="X63" s="3"/>
    </row>
    <row r="64" spans="1:24" x14ac:dyDescent="0.35">
      <c r="A64" s="38"/>
      <c r="B64" s="37" t="s">
        <v>56</v>
      </c>
      <c r="C64" s="37" t="s">
        <v>7</v>
      </c>
      <c r="D64" s="77"/>
      <c r="E64" s="78">
        <f t="shared" ref="E64:L64" si="39">SUM(E65:E67)</f>
        <v>8090.1287230000098</v>
      </c>
      <c r="F64" s="78">
        <f t="shared" si="39"/>
        <v>48139</v>
      </c>
      <c r="G64" s="77"/>
      <c r="H64" s="78">
        <f t="shared" si="39"/>
        <v>7254</v>
      </c>
      <c r="I64" s="78">
        <f t="shared" si="39"/>
        <v>44206</v>
      </c>
      <c r="J64" s="79"/>
      <c r="K64" s="78">
        <f t="shared" si="39"/>
        <v>7881</v>
      </c>
      <c r="L64" s="78">
        <f t="shared" si="39"/>
        <v>47515</v>
      </c>
      <c r="M64" s="80" t="s">
        <v>57</v>
      </c>
      <c r="N64" s="81">
        <f t="shared" ref="N64:N83" si="40">ROUND(E64/H64*100-100,2)</f>
        <v>11.53</v>
      </c>
      <c r="O64" s="81">
        <f t="shared" ref="O64:O83" si="41">ROUND(F64/I64*100-100,2)</f>
        <v>8.9</v>
      </c>
      <c r="P64" s="80" t="s">
        <v>57</v>
      </c>
      <c r="Q64" s="81">
        <f t="shared" ref="Q64:Q83" si="42">ROUND(E64/K64*100-100,2)</f>
        <v>2.65</v>
      </c>
      <c r="R64" s="81">
        <f t="shared" ref="R64:R83" si="43">ROUND(F64/L64*100-100,2)</f>
        <v>1.31</v>
      </c>
      <c r="W64" s="1"/>
      <c r="X64" s="3"/>
    </row>
    <row r="65" spans="1:24" x14ac:dyDescent="0.35">
      <c r="B65" s="37" t="s">
        <v>58</v>
      </c>
      <c r="C65" s="32" t="s">
        <v>59</v>
      </c>
      <c r="D65" s="77">
        <v>120</v>
      </c>
      <c r="E65" s="77">
        <v>3950.0747160000101</v>
      </c>
      <c r="F65" s="69">
        <f>ROUND(E65/168.05674*1000,0)</f>
        <v>23504</v>
      </c>
      <c r="G65" s="77">
        <v>134</v>
      </c>
      <c r="H65" s="77">
        <v>3738</v>
      </c>
      <c r="I65" s="69">
        <v>22778</v>
      </c>
      <c r="J65" s="82">
        <v>100</v>
      </c>
      <c r="K65" s="82">
        <v>4152</v>
      </c>
      <c r="L65" s="82">
        <v>25031</v>
      </c>
      <c r="M65" s="83">
        <f>ROUND(D65/G65*100-100,2)</f>
        <v>-10.45</v>
      </c>
      <c r="N65" s="81">
        <f t="shared" si="40"/>
        <v>5.67</v>
      </c>
      <c r="O65" s="81">
        <f t="shared" si="41"/>
        <v>3.19</v>
      </c>
      <c r="P65" s="83">
        <f>ROUND(D65/J65*100-100,2)</f>
        <v>20</v>
      </c>
      <c r="Q65" s="81">
        <f t="shared" si="42"/>
        <v>-4.8600000000000003</v>
      </c>
      <c r="R65" s="81">
        <f t="shared" si="43"/>
        <v>-6.1</v>
      </c>
      <c r="T65" s="91"/>
      <c r="U65" s="91"/>
      <c r="W65" s="1"/>
    </row>
    <row r="66" spans="1:24" x14ac:dyDescent="0.35">
      <c r="B66" s="37" t="s">
        <v>60</v>
      </c>
      <c r="C66" s="32" t="s">
        <v>59</v>
      </c>
      <c r="D66" s="77">
        <v>1250</v>
      </c>
      <c r="E66" s="77">
        <v>3878.631007</v>
      </c>
      <c r="F66" s="69">
        <f>ROUND(E66/168.05674*1000,0)</f>
        <v>23079</v>
      </c>
      <c r="G66" s="77">
        <v>1054</v>
      </c>
      <c r="H66" s="77">
        <v>3288</v>
      </c>
      <c r="I66" s="69">
        <v>20039</v>
      </c>
      <c r="J66" s="82">
        <v>458</v>
      </c>
      <c r="K66" s="82">
        <v>3500</v>
      </c>
      <c r="L66" s="82">
        <v>21101</v>
      </c>
      <c r="M66" s="83">
        <f>ROUND(D66/G66*100-100,2)</f>
        <v>18.600000000000001</v>
      </c>
      <c r="N66" s="81">
        <f t="shared" si="40"/>
        <v>17.96</v>
      </c>
      <c r="O66" s="81">
        <f t="shared" si="41"/>
        <v>15.17</v>
      </c>
      <c r="P66" s="83">
        <f>ROUND(D66/J66*100-100,2)</f>
        <v>172.93</v>
      </c>
      <c r="Q66" s="81">
        <f t="shared" si="42"/>
        <v>10.82</v>
      </c>
      <c r="R66" s="81">
        <f t="shared" si="43"/>
        <v>9.3699999999999992</v>
      </c>
      <c r="T66" s="91"/>
      <c r="U66" s="91"/>
      <c r="W66" s="1"/>
    </row>
    <row r="67" spans="1:24" x14ac:dyDescent="0.35">
      <c r="B67" s="37" t="s">
        <v>61</v>
      </c>
      <c r="C67" s="37" t="s">
        <v>7</v>
      </c>
      <c r="D67" s="77"/>
      <c r="E67" s="77">
        <v>261.423</v>
      </c>
      <c r="F67" s="69">
        <f>ROUND(E67/168.05674*1000,0)</f>
        <v>1556</v>
      </c>
      <c r="G67" s="77"/>
      <c r="H67" s="77">
        <v>228</v>
      </c>
      <c r="I67" s="69">
        <v>1389</v>
      </c>
      <c r="J67" s="79"/>
      <c r="K67" s="82">
        <v>229</v>
      </c>
      <c r="L67" s="82">
        <v>1383</v>
      </c>
      <c r="M67" s="80" t="s">
        <v>57</v>
      </c>
      <c r="N67" s="81">
        <f t="shared" si="40"/>
        <v>14.66</v>
      </c>
      <c r="O67" s="81">
        <f t="shared" si="41"/>
        <v>12.02</v>
      </c>
      <c r="P67" s="80" t="s">
        <v>57</v>
      </c>
      <c r="Q67" s="81">
        <f t="shared" si="42"/>
        <v>14.16</v>
      </c>
      <c r="R67" s="81">
        <f t="shared" si="43"/>
        <v>12.51</v>
      </c>
      <c r="T67" s="91"/>
      <c r="U67" s="91"/>
      <c r="W67" s="1"/>
    </row>
    <row r="68" spans="1:24" x14ac:dyDescent="0.35">
      <c r="A68" s="38"/>
      <c r="B68" s="37" t="s">
        <v>62</v>
      </c>
      <c r="C68" s="37" t="s">
        <v>63</v>
      </c>
      <c r="D68" s="78">
        <f t="shared" ref="D68:L68" si="44">SUM(D69:D71)</f>
        <v>1318.742</v>
      </c>
      <c r="E68" s="78">
        <f t="shared" si="44"/>
        <v>1974.364681</v>
      </c>
      <c r="F68" s="78">
        <f t="shared" si="44"/>
        <v>11749</v>
      </c>
      <c r="G68" s="78">
        <f t="shared" si="44"/>
        <v>1301</v>
      </c>
      <c r="H68" s="78">
        <f t="shared" si="44"/>
        <v>2239</v>
      </c>
      <c r="I68" s="78">
        <f t="shared" si="44"/>
        <v>13646</v>
      </c>
      <c r="J68" s="78">
        <f t="shared" si="44"/>
        <v>1558</v>
      </c>
      <c r="K68" s="78">
        <f t="shared" si="44"/>
        <v>1957</v>
      </c>
      <c r="L68" s="78">
        <f t="shared" si="44"/>
        <v>11796</v>
      </c>
      <c r="M68" s="83">
        <f>ROUND(D68/G68*100-100,2)</f>
        <v>1.36</v>
      </c>
      <c r="N68" s="81">
        <f t="shared" si="40"/>
        <v>-11.82</v>
      </c>
      <c r="O68" s="81">
        <f t="shared" si="41"/>
        <v>-13.9</v>
      </c>
      <c r="P68" s="83">
        <f>ROUND(D68/J68*100-100,2)</f>
        <v>-15.36</v>
      </c>
      <c r="Q68" s="81">
        <f t="shared" si="42"/>
        <v>0.89</v>
      </c>
      <c r="R68" s="81">
        <f t="shared" si="43"/>
        <v>-0.4</v>
      </c>
      <c r="T68" s="91"/>
      <c r="U68" s="91"/>
      <c r="W68" s="1"/>
    </row>
    <row r="69" spans="1:24" x14ac:dyDescent="0.35">
      <c r="A69" s="38"/>
      <c r="B69" s="37" t="s">
        <v>64</v>
      </c>
      <c r="C69" s="37" t="s">
        <v>63</v>
      </c>
      <c r="D69" s="77">
        <v>632.779</v>
      </c>
      <c r="E69" s="77">
        <v>1571.8243600000001</v>
      </c>
      <c r="F69" s="69">
        <f t="shared" ref="F69:F74" si="45">ROUND(E69/168.05674*1000,0)</f>
        <v>9353</v>
      </c>
      <c r="G69" s="77">
        <v>746</v>
      </c>
      <c r="H69" s="77">
        <v>1968</v>
      </c>
      <c r="I69" s="69">
        <v>11993</v>
      </c>
      <c r="J69" s="82">
        <v>633</v>
      </c>
      <c r="K69" s="82">
        <v>1726</v>
      </c>
      <c r="L69" s="82">
        <v>10406</v>
      </c>
      <c r="M69" s="83">
        <f>ROUND(D69/G69*100-100,2)</f>
        <v>-15.18</v>
      </c>
      <c r="N69" s="81">
        <f t="shared" si="40"/>
        <v>-20.13</v>
      </c>
      <c r="O69" s="81">
        <f t="shared" si="41"/>
        <v>-22.01</v>
      </c>
      <c r="P69" s="83">
        <f>ROUND(D69/J69*100-100,2)</f>
        <v>-0.03</v>
      </c>
      <c r="Q69" s="81">
        <f t="shared" si="42"/>
        <v>-8.93</v>
      </c>
      <c r="R69" s="81">
        <f t="shared" si="43"/>
        <v>-10.119999999999999</v>
      </c>
      <c r="T69" s="91"/>
      <c r="U69" s="91"/>
      <c r="W69" s="1"/>
      <c r="X69" s="3"/>
    </row>
    <row r="70" spans="1:24" x14ac:dyDescent="0.35">
      <c r="A70" s="38"/>
      <c r="B70" s="37" t="s">
        <v>65</v>
      </c>
      <c r="C70" s="37" t="s">
        <v>63</v>
      </c>
      <c r="D70" s="77">
        <v>2.8</v>
      </c>
      <c r="E70" s="77">
        <v>2.6080100000000002</v>
      </c>
      <c r="F70" s="69">
        <f t="shared" si="45"/>
        <v>16</v>
      </c>
      <c r="G70" s="77">
        <v>0</v>
      </c>
      <c r="H70" s="77">
        <v>0</v>
      </c>
      <c r="I70" s="69">
        <v>0</v>
      </c>
      <c r="J70" s="82">
        <v>16</v>
      </c>
      <c r="K70" s="82">
        <v>11</v>
      </c>
      <c r="L70" s="82">
        <v>64</v>
      </c>
      <c r="M70" s="83">
        <v>100</v>
      </c>
      <c r="N70" s="81">
        <v>100</v>
      </c>
      <c r="O70" s="81">
        <v>100</v>
      </c>
      <c r="P70" s="83">
        <f>ROUND(D70/J70*100-100,2)</f>
        <v>-82.5</v>
      </c>
      <c r="Q70" s="81">
        <f t="shared" ref="Q70" si="46">ROUND(E70/K70*100-100,2)</f>
        <v>-76.290000000000006</v>
      </c>
      <c r="R70" s="81">
        <f t="shared" ref="R70" si="47">ROUND(F70/L70*100-100,2)</f>
        <v>-75</v>
      </c>
      <c r="T70" s="91"/>
      <c r="U70" s="91"/>
      <c r="W70" s="1"/>
      <c r="X70" s="3"/>
    </row>
    <row r="71" spans="1:24" x14ac:dyDescent="0.35">
      <c r="A71" s="38"/>
      <c r="B71" s="37" t="s">
        <v>66</v>
      </c>
      <c r="C71" s="37" t="s">
        <v>63</v>
      </c>
      <c r="D71" s="77">
        <v>683.16300000000001</v>
      </c>
      <c r="E71" s="77">
        <v>399.93231100000003</v>
      </c>
      <c r="F71" s="69">
        <f t="shared" si="45"/>
        <v>2380</v>
      </c>
      <c r="G71" s="77">
        <v>555</v>
      </c>
      <c r="H71" s="77">
        <v>271</v>
      </c>
      <c r="I71" s="69">
        <v>1653</v>
      </c>
      <c r="J71" s="82">
        <v>909</v>
      </c>
      <c r="K71" s="82">
        <v>220</v>
      </c>
      <c r="L71" s="82">
        <v>1326</v>
      </c>
      <c r="M71" s="83">
        <f>ROUND(D71/G71*100-100,2)</f>
        <v>23.09</v>
      </c>
      <c r="N71" s="81">
        <f t="shared" si="40"/>
        <v>47.58</v>
      </c>
      <c r="O71" s="81">
        <f t="shared" si="41"/>
        <v>43.98</v>
      </c>
      <c r="P71" s="83">
        <f>ROUND(D71/J71*100-100,2)</f>
        <v>-24.84</v>
      </c>
      <c r="Q71" s="81">
        <f>ROUND(E71/K71*100-100,2)</f>
        <v>81.790000000000006</v>
      </c>
      <c r="R71" s="81">
        <f t="shared" si="43"/>
        <v>79.489999999999995</v>
      </c>
      <c r="T71" s="91"/>
      <c r="U71" s="91"/>
      <c r="W71" s="1"/>
      <c r="X71" s="3"/>
    </row>
    <row r="72" spans="1:24" x14ac:dyDescent="0.35">
      <c r="A72" s="38"/>
      <c r="B72" s="37" t="s">
        <v>67</v>
      </c>
      <c r="C72" s="37" t="s">
        <v>7</v>
      </c>
      <c r="D72" s="77"/>
      <c r="E72" s="77">
        <v>4955.71819399999</v>
      </c>
      <c r="F72" s="69">
        <f t="shared" si="45"/>
        <v>29488</v>
      </c>
      <c r="G72" s="77"/>
      <c r="H72" s="77">
        <v>5036</v>
      </c>
      <c r="I72" s="69">
        <v>30689</v>
      </c>
      <c r="J72" s="79"/>
      <c r="K72" s="82">
        <v>5558</v>
      </c>
      <c r="L72" s="82">
        <v>33514</v>
      </c>
      <c r="M72" s="80" t="s">
        <v>57</v>
      </c>
      <c r="N72" s="81">
        <f t="shared" si="40"/>
        <v>-1.59</v>
      </c>
      <c r="O72" s="81">
        <f t="shared" si="41"/>
        <v>-3.91</v>
      </c>
      <c r="P72" s="80" t="s">
        <v>57</v>
      </c>
      <c r="Q72" s="81">
        <f t="shared" si="42"/>
        <v>-10.84</v>
      </c>
      <c r="R72" s="81">
        <f t="shared" si="43"/>
        <v>-12.01</v>
      </c>
      <c r="T72" s="91"/>
      <c r="U72" s="91"/>
      <c r="W72" s="1"/>
      <c r="X72" s="3"/>
    </row>
    <row r="73" spans="1:24" x14ac:dyDescent="0.35">
      <c r="A73" s="38"/>
      <c r="B73" s="37" t="s">
        <v>68</v>
      </c>
      <c r="C73" s="37" t="s">
        <v>7</v>
      </c>
      <c r="D73" s="77"/>
      <c r="E73" s="77">
        <v>1522.6741790000001</v>
      </c>
      <c r="F73" s="69">
        <f t="shared" si="45"/>
        <v>9060</v>
      </c>
      <c r="G73" s="77"/>
      <c r="H73" s="77">
        <v>1514</v>
      </c>
      <c r="I73" s="69">
        <v>9226</v>
      </c>
      <c r="J73" s="79"/>
      <c r="K73" s="82">
        <v>1594</v>
      </c>
      <c r="L73" s="82">
        <v>9608</v>
      </c>
      <c r="M73" s="80" t="s">
        <v>57</v>
      </c>
      <c r="N73" s="81">
        <f t="shared" si="40"/>
        <v>0.56999999999999995</v>
      </c>
      <c r="O73" s="81">
        <f t="shared" si="41"/>
        <v>-1.8</v>
      </c>
      <c r="P73" s="80" t="s">
        <v>57</v>
      </c>
      <c r="Q73" s="81">
        <f t="shared" si="42"/>
        <v>-4.47</v>
      </c>
      <c r="R73" s="81">
        <f t="shared" si="43"/>
        <v>-5.7</v>
      </c>
      <c r="T73" s="91"/>
      <c r="U73" s="91"/>
      <c r="W73" s="1"/>
    </row>
    <row r="74" spans="1:24" x14ac:dyDescent="0.35">
      <c r="A74" s="38"/>
      <c r="B74" s="37" t="s">
        <v>69</v>
      </c>
      <c r="C74" s="37" t="s">
        <v>70</v>
      </c>
      <c r="D74" s="77">
        <v>129.87799999999999</v>
      </c>
      <c r="E74" s="77">
        <v>66.438185000000004</v>
      </c>
      <c r="F74" s="69">
        <f t="shared" si="45"/>
        <v>395</v>
      </c>
      <c r="G74" s="77">
        <v>210</v>
      </c>
      <c r="H74" s="77">
        <v>64</v>
      </c>
      <c r="I74" s="69">
        <v>387</v>
      </c>
      <c r="J74" s="82">
        <v>95</v>
      </c>
      <c r="K74" s="82">
        <v>65</v>
      </c>
      <c r="L74" s="82">
        <v>390</v>
      </c>
      <c r="M74" s="83">
        <f>ROUND(D74/G74*100-100,2)</f>
        <v>-38.15</v>
      </c>
      <c r="N74" s="81">
        <f>ROUND(E74/H74*100-100,2)</f>
        <v>3.81</v>
      </c>
      <c r="O74" s="81">
        <f>ROUND(F74/I74*100-100,2)</f>
        <v>2.0699999999999998</v>
      </c>
      <c r="P74" s="83">
        <f>ROUND(D74/J74*100-100,2)</f>
        <v>36.71</v>
      </c>
      <c r="Q74" s="81">
        <f>ROUND(E74/K74*100-100,2)</f>
        <v>2.21</v>
      </c>
      <c r="R74" s="81">
        <f>ROUND(F74/L74*100-100,2)</f>
        <v>1.28</v>
      </c>
      <c r="T74" s="91"/>
      <c r="U74" s="91"/>
      <c r="W74" s="1"/>
    </row>
    <row r="75" spans="1:24" x14ac:dyDescent="0.35">
      <c r="A75" s="38"/>
      <c r="B75" s="37" t="s">
        <v>71</v>
      </c>
      <c r="C75" s="37" t="s">
        <v>7</v>
      </c>
      <c r="D75" s="77"/>
      <c r="E75" s="78">
        <f t="shared" ref="E75:L75" si="48">SUM(E76:E79)</f>
        <v>21396.690583</v>
      </c>
      <c r="F75" s="78">
        <f t="shared" si="48"/>
        <v>127318</v>
      </c>
      <c r="G75" s="77"/>
      <c r="H75" s="78">
        <f t="shared" si="48"/>
        <v>18704</v>
      </c>
      <c r="I75" s="78">
        <f t="shared" si="48"/>
        <v>113981</v>
      </c>
      <c r="J75" s="79"/>
      <c r="K75" s="78">
        <f t="shared" si="48"/>
        <v>13797</v>
      </c>
      <c r="L75" s="78">
        <f t="shared" si="48"/>
        <v>83189</v>
      </c>
      <c r="M75" s="80" t="s">
        <v>57</v>
      </c>
      <c r="N75" s="81">
        <f t="shared" si="40"/>
        <v>14.4</v>
      </c>
      <c r="O75" s="81">
        <f t="shared" si="41"/>
        <v>11.7</v>
      </c>
      <c r="P75" s="83"/>
      <c r="Q75" s="81">
        <f t="shared" si="42"/>
        <v>55.08</v>
      </c>
      <c r="R75" s="81">
        <f t="shared" si="43"/>
        <v>53.05</v>
      </c>
      <c r="T75" s="91"/>
      <c r="U75" s="91"/>
      <c r="W75" s="1"/>
    </row>
    <row r="76" spans="1:24" x14ac:dyDescent="0.35">
      <c r="A76" s="37"/>
      <c r="B76" s="37" t="s">
        <v>72</v>
      </c>
      <c r="C76" s="37" t="s">
        <v>70</v>
      </c>
      <c r="D76" s="77">
        <v>0</v>
      </c>
      <c r="E76" s="77">
        <v>0</v>
      </c>
      <c r="F76" s="69">
        <f>ROUND(E76/168.05674*1000,0)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73</v>
      </c>
      <c r="C77" s="37" t="s">
        <v>70</v>
      </c>
      <c r="D77" s="77">
        <v>17071.258999999998</v>
      </c>
      <c r="E77" s="77">
        <v>4534.0711510000001</v>
      </c>
      <c r="F77" s="69">
        <f>ROUND(E77/168.05674*1000,0)</f>
        <v>26979</v>
      </c>
      <c r="G77" s="77">
        <v>20210</v>
      </c>
      <c r="H77" s="77">
        <v>4903</v>
      </c>
      <c r="I77" s="69">
        <v>29876</v>
      </c>
      <c r="J77" s="82">
        <v>15546</v>
      </c>
      <c r="K77" s="82">
        <v>2485</v>
      </c>
      <c r="L77" s="82">
        <v>14985</v>
      </c>
      <c r="M77" s="83">
        <f>ROUND(D77/G77*100-100,2)</f>
        <v>-15.53</v>
      </c>
      <c r="N77" s="81">
        <f t="shared" si="40"/>
        <v>-7.52</v>
      </c>
      <c r="O77" s="81">
        <f t="shared" si="41"/>
        <v>-9.6999999999999993</v>
      </c>
      <c r="P77" s="83">
        <f>ROUND(D77/J77*100-100,2)</f>
        <v>9.81</v>
      </c>
      <c r="Q77" s="81">
        <f t="shared" si="42"/>
        <v>82.46</v>
      </c>
      <c r="R77" s="81">
        <f t="shared" si="43"/>
        <v>80.040000000000006</v>
      </c>
      <c r="T77" s="91"/>
      <c r="U77" s="91"/>
      <c r="W77" s="1"/>
    </row>
    <row r="78" spans="1:24" x14ac:dyDescent="0.35">
      <c r="A78" s="37"/>
      <c r="B78" s="37" t="s">
        <v>74</v>
      </c>
      <c r="C78" s="37" t="s">
        <v>70</v>
      </c>
      <c r="D78" s="77">
        <v>2458</v>
      </c>
      <c r="E78" s="77">
        <v>4451.534944</v>
      </c>
      <c r="F78" s="69">
        <f>ROUND(E78/168.05674*1000,0)</f>
        <v>26488</v>
      </c>
      <c r="G78" s="77">
        <v>2556</v>
      </c>
      <c r="H78" s="77">
        <v>3712</v>
      </c>
      <c r="I78" s="69">
        <v>22621</v>
      </c>
      <c r="J78" s="82">
        <v>1887</v>
      </c>
      <c r="K78" s="82">
        <v>4539</v>
      </c>
      <c r="L78" s="82">
        <v>27366</v>
      </c>
      <c r="M78" s="83">
        <f>ROUND(D78/G78*100-100,2)</f>
        <v>-3.83</v>
      </c>
      <c r="N78" s="81">
        <f t="shared" si="40"/>
        <v>19.920000000000002</v>
      </c>
      <c r="O78" s="81">
        <f t="shared" si="41"/>
        <v>17.09</v>
      </c>
      <c r="P78" s="83">
        <f>ROUND(D78/J78*100-100,2)</f>
        <v>30.26</v>
      </c>
      <c r="Q78" s="81">
        <f t="shared" si="42"/>
        <v>-1.93</v>
      </c>
      <c r="R78" s="81">
        <f t="shared" si="43"/>
        <v>-3.21</v>
      </c>
      <c r="T78" s="91"/>
      <c r="U78" s="91"/>
      <c r="W78" s="1"/>
    </row>
    <row r="79" spans="1:24" x14ac:dyDescent="0.35">
      <c r="A79" s="37"/>
      <c r="B79" s="37" t="s">
        <v>75</v>
      </c>
      <c r="C79" s="37" t="s">
        <v>7</v>
      </c>
      <c r="D79" s="77"/>
      <c r="E79" s="77">
        <v>12411.084488</v>
      </c>
      <c r="F79" s="69">
        <f>ROUND(E79/168.05674*1000,0)</f>
        <v>73851</v>
      </c>
      <c r="G79" s="77"/>
      <c r="H79" s="77">
        <v>10089</v>
      </c>
      <c r="I79" s="69">
        <v>61484</v>
      </c>
      <c r="J79" s="79"/>
      <c r="K79" s="82">
        <v>6773</v>
      </c>
      <c r="L79" s="82">
        <v>40838</v>
      </c>
      <c r="M79" s="80" t="s">
        <v>57</v>
      </c>
      <c r="N79" s="81">
        <f t="shared" si="40"/>
        <v>23.02</v>
      </c>
      <c r="O79" s="81">
        <f t="shared" si="41"/>
        <v>20.11</v>
      </c>
      <c r="P79" s="80" t="s">
        <v>57</v>
      </c>
      <c r="Q79" s="81">
        <f t="shared" si="42"/>
        <v>83.24</v>
      </c>
      <c r="R79" s="81">
        <f t="shared" si="43"/>
        <v>80.84</v>
      </c>
      <c r="T79" s="91"/>
      <c r="U79" s="91"/>
      <c r="W79" s="1"/>
    </row>
    <row r="80" spans="1:24" x14ac:dyDescent="0.35">
      <c r="A80" s="38"/>
      <c r="B80" s="37" t="s">
        <v>76</v>
      </c>
      <c r="C80" s="37" t="s">
        <v>7</v>
      </c>
      <c r="D80" s="77"/>
      <c r="E80" s="78">
        <f>SUM(E81:E87)</f>
        <v>2549.8292869999987</v>
      </c>
      <c r="F80" s="78">
        <f>SUM(F81:F87)</f>
        <v>15172</v>
      </c>
      <c r="G80" s="77"/>
      <c r="H80" s="78">
        <f t="shared" ref="H80:I80" si="49">SUM(H81:H87)</f>
        <v>2924</v>
      </c>
      <c r="I80" s="78">
        <f t="shared" si="49"/>
        <v>17814</v>
      </c>
      <c r="J80" s="79"/>
      <c r="K80" s="78">
        <f t="shared" ref="K80:L80" si="50">SUM(K81:K87)</f>
        <v>3119</v>
      </c>
      <c r="L80" s="78">
        <f t="shared" si="50"/>
        <v>18802</v>
      </c>
      <c r="M80" s="80" t="s">
        <v>57</v>
      </c>
      <c r="N80" s="81">
        <f t="shared" si="40"/>
        <v>-12.8</v>
      </c>
      <c r="O80" s="81">
        <f t="shared" si="41"/>
        <v>-14.83</v>
      </c>
      <c r="P80" s="80" t="s">
        <v>57</v>
      </c>
      <c r="Q80" s="81">
        <f t="shared" si="42"/>
        <v>-18.25</v>
      </c>
      <c r="R80" s="81">
        <f t="shared" si="43"/>
        <v>-19.309999999999999</v>
      </c>
      <c r="T80" s="91"/>
      <c r="U80" s="91"/>
      <c r="W80" s="1"/>
    </row>
    <row r="81" spans="1:23" x14ac:dyDescent="0.35">
      <c r="A81" s="37"/>
      <c r="B81" s="37" t="s">
        <v>77</v>
      </c>
      <c r="C81" s="32" t="s">
        <v>78</v>
      </c>
      <c r="D81" s="77">
        <v>62.304000000000002</v>
      </c>
      <c r="E81" s="77">
        <v>211.581119</v>
      </c>
      <c r="F81" s="69">
        <f>ROUND(E81/168.05674*1000,0)</f>
        <v>1259</v>
      </c>
      <c r="G81" s="77">
        <v>111</v>
      </c>
      <c r="H81" s="77">
        <v>348</v>
      </c>
      <c r="I81" s="69">
        <v>2118</v>
      </c>
      <c r="J81" s="82">
        <v>125</v>
      </c>
      <c r="K81" s="82">
        <v>286</v>
      </c>
      <c r="L81" s="82">
        <v>1722</v>
      </c>
      <c r="M81" s="83">
        <f>ROUND(D81/G81*100-100,2)</f>
        <v>-43.87</v>
      </c>
      <c r="N81" s="81">
        <f>ROUND(E81/H81*100-100,2)</f>
        <v>-39.200000000000003</v>
      </c>
      <c r="O81" s="81">
        <f>ROUND(F81/I81*100-100,2)</f>
        <v>-40.56</v>
      </c>
      <c r="P81" s="83">
        <f>ROUND(D81/J81*100-100,2)</f>
        <v>-50.16</v>
      </c>
      <c r="Q81" s="81">
        <f>ROUND(E81/K81*100-100,2)</f>
        <v>-26.02</v>
      </c>
      <c r="R81" s="81">
        <f>ROUND(F81/L81*100-100,2)</f>
        <v>-26.89</v>
      </c>
      <c r="T81" s="91"/>
      <c r="U81" s="91"/>
      <c r="W81" s="1"/>
    </row>
    <row r="82" spans="1:23" x14ac:dyDescent="0.35">
      <c r="A82" s="37"/>
      <c r="B82" s="37" t="s">
        <v>79</v>
      </c>
      <c r="C82" s="37" t="s">
        <v>7</v>
      </c>
      <c r="D82" s="77"/>
      <c r="E82" s="77">
        <v>120.675608</v>
      </c>
      <c r="F82" s="69">
        <f>ROUND(E82/168.05674*1000,0)</f>
        <v>718</v>
      </c>
      <c r="G82" s="77"/>
      <c r="H82" s="77">
        <v>133</v>
      </c>
      <c r="I82" s="69">
        <v>808</v>
      </c>
      <c r="J82" s="79"/>
      <c r="K82" s="82">
        <v>204</v>
      </c>
      <c r="L82" s="82">
        <v>1230</v>
      </c>
      <c r="M82" s="80" t="s">
        <v>57</v>
      </c>
      <c r="N82" s="81">
        <f t="shared" si="40"/>
        <v>-9.27</v>
      </c>
      <c r="O82" s="81">
        <f t="shared" si="41"/>
        <v>-11.14</v>
      </c>
      <c r="P82" s="83"/>
      <c r="Q82" s="81">
        <f>ROUND(E82/K82*100-100,2)</f>
        <v>-40.85</v>
      </c>
      <c r="R82" s="81">
        <f t="shared" si="43"/>
        <v>-41.63</v>
      </c>
      <c r="T82" s="91"/>
      <c r="U82" s="91"/>
      <c r="W82" s="1"/>
    </row>
    <row r="83" spans="1:23" x14ac:dyDescent="0.35">
      <c r="B83" s="37" t="s">
        <v>80</v>
      </c>
      <c r="C83" s="37" t="s">
        <v>7</v>
      </c>
      <c r="D83" s="77"/>
      <c r="E83" s="77">
        <v>275.340551</v>
      </c>
      <c r="F83" s="69">
        <f>ROUND(E83/168.05674*1000,0)</f>
        <v>1638</v>
      </c>
      <c r="G83" s="77"/>
      <c r="H83" s="77">
        <v>487</v>
      </c>
      <c r="I83" s="69">
        <v>2965</v>
      </c>
      <c r="J83" s="79"/>
      <c r="K83" s="82">
        <v>643</v>
      </c>
      <c r="L83" s="82">
        <v>3874</v>
      </c>
      <c r="M83" s="80" t="s">
        <v>57</v>
      </c>
      <c r="N83" s="81">
        <f t="shared" si="40"/>
        <v>-43.46</v>
      </c>
      <c r="O83" s="81">
        <f t="shared" si="41"/>
        <v>-44.76</v>
      </c>
      <c r="P83" s="80" t="s">
        <v>57</v>
      </c>
      <c r="Q83" s="81">
        <f t="shared" si="42"/>
        <v>-57.18</v>
      </c>
      <c r="R83" s="81">
        <f t="shared" si="43"/>
        <v>-57.72</v>
      </c>
      <c r="T83" s="91"/>
      <c r="U83" s="91"/>
      <c r="W83" s="1"/>
    </row>
    <row r="84" spans="1:23" x14ac:dyDescent="0.35">
      <c r="B84" s="37" t="s">
        <v>81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82</v>
      </c>
      <c r="C85" s="37" t="s">
        <v>7</v>
      </c>
      <c r="D85" s="78"/>
      <c r="E85" s="78">
        <v>856.74784699999896</v>
      </c>
      <c r="F85" s="69">
        <f t="shared" ref="F85:F94" si="51">ROUND(E85/168.05674*1000,0)</f>
        <v>5098</v>
      </c>
      <c r="G85" s="78"/>
      <c r="H85" s="78">
        <v>857</v>
      </c>
      <c r="I85" s="69">
        <v>5221</v>
      </c>
      <c r="J85" s="82"/>
      <c r="K85" s="78">
        <v>752</v>
      </c>
      <c r="L85" s="78">
        <v>4534</v>
      </c>
      <c r="M85" s="80" t="s">
        <v>57</v>
      </c>
      <c r="N85" s="81">
        <f t="shared" ref="N85:N94" si="52">ROUND(E85/H85*100-100,2)</f>
        <v>-0.03</v>
      </c>
      <c r="O85" s="81">
        <f t="shared" ref="O85:O94" si="53">ROUND(F85/I85*100-100,2)</f>
        <v>-2.36</v>
      </c>
      <c r="P85" s="80" t="s">
        <v>57</v>
      </c>
      <c r="Q85" s="81">
        <f t="shared" ref="Q85:Q94" si="54">ROUND(E85/K85*100-100,2)</f>
        <v>13.93</v>
      </c>
      <c r="R85" s="81">
        <f t="shared" ref="R85:R94" si="55">ROUND(F85/L85*100-100,2)</f>
        <v>12.44</v>
      </c>
      <c r="T85" s="91"/>
      <c r="U85" s="91"/>
      <c r="W85" s="1"/>
    </row>
    <row r="86" spans="1:23" x14ac:dyDescent="0.35">
      <c r="B86" s="37" t="s">
        <v>83</v>
      </c>
      <c r="C86" s="37" t="s">
        <v>7</v>
      </c>
      <c r="D86" s="77"/>
      <c r="E86" s="77">
        <v>355.42688600000002</v>
      </c>
      <c r="F86" s="69">
        <f t="shared" si="51"/>
        <v>2115</v>
      </c>
      <c r="G86" s="77"/>
      <c r="H86" s="77">
        <v>349</v>
      </c>
      <c r="I86" s="69">
        <v>2129</v>
      </c>
      <c r="J86" s="79"/>
      <c r="K86" s="78">
        <v>311</v>
      </c>
      <c r="L86" s="78">
        <v>1875</v>
      </c>
      <c r="M86" s="80" t="s">
        <v>57</v>
      </c>
      <c r="N86" s="81">
        <f t="shared" si="52"/>
        <v>1.84</v>
      </c>
      <c r="O86" s="81">
        <f t="shared" si="53"/>
        <v>-0.66</v>
      </c>
      <c r="P86" s="80" t="s">
        <v>57</v>
      </c>
      <c r="Q86" s="81">
        <f t="shared" si="54"/>
        <v>14.29</v>
      </c>
      <c r="R86" s="81">
        <f t="shared" si="55"/>
        <v>12.8</v>
      </c>
      <c r="T86" s="91"/>
      <c r="U86" s="91"/>
      <c r="W86" s="1"/>
    </row>
    <row r="87" spans="1:23" x14ac:dyDescent="0.35">
      <c r="B87" s="37" t="s">
        <v>84</v>
      </c>
      <c r="C87" s="37" t="s">
        <v>7</v>
      </c>
      <c r="D87" s="77"/>
      <c r="E87" s="77">
        <v>730.057276</v>
      </c>
      <c r="F87" s="69">
        <f t="shared" si="51"/>
        <v>4344</v>
      </c>
      <c r="G87" s="77"/>
      <c r="H87" s="77">
        <v>750</v>
      </c>
      <c r="I87" s="69">
        <v>4573</v>
      </c>
      <c r="J87" s="79"/>
      <c r="K87" s="78">
        <v>923</v>
      </c>
      <c r="L87" s="78">
        <v>5567</v>
      </c>
      <c r="M87" s="80" t="s">
        <v>57</v>
      </c>
      <c r="N87" s="81">
        <f t="shared" si="52"/>
        <v>-2.66</v>
      </c>
      <c r="O87" s="81">
        <f t="shared" si="53"/>
        <v>-5.01</v>
      </c>
      <c r="P87" s="80" t="s">
        <v>57</v>
      </c>
      <c r="Q87" s="81">
        <f t="shared" si="54"/>
        <v>-20.9</v>
      </c>
      <c r="R87" s="81">
        <f t="shared" si="55"/>
        <v>-21.97</v>
      </c>
      <c r="T87" s="91"/>
      <c r="U87" s="91"/>
      <c r="W87" s="1"/>
    </row>
    <row r="88" spans="1:23" x14ac:dyDescent="0.35">
      <c r="A88" s="38"/>
      <c r="B88" s="37" t="s">
        <v>85</v>
      </c>
      <c r="C88" s="37" t="s">
        <v>70</v>
      </c>
      <c r="D88" s="77">
        <v>1</v>
      </c>
      <c r="E88" s="77">
        <v>108.739011</v>
      </c>
      <c r="F88" s="69">
        <f t="shared" si="51"/>
        <v>647</v>
      </c>
      <c r="G88" s="77">
        <v>1</v>
      </c>
      <c r="H88" s="77">
        <v>66</v>
      </c>
      <c r="I88" s="69">
        <v>399</v>
      </c>
      <c r="J88" s="82">
        <v>1</v>
      </c>
      <c r="K88" s="82">
        <v>60</v>
      </c>
      <c r="L88" s="82">
        <v>360</v>
      </c>
      <c r="M88" s="83">
        <f>ROUND(D88/G88*100-100,2)</f>
        <v>0</v>
      </c>
      <c r="N88" s="81">
        <f t="shared" si="52"/>
        <v>64.760000000000005</v>
      </c>
      <c r="O88" s="81">
        <f t="shared" si="53"/>
        <v>62.16</v>
      </c>
      <c r="P88" s="83">
        <f>ROUND(D88/J88*100-100,2)</f>
        <v>0</v>
      </c>
      <c r="Q88" s="81">
        <f t="shared" si="54"/>
        <v>81.23</v>
      </c>
      <c r="R88" s="81">
        <f t="shared" si="55"/>
        <v>79.72</v>
      </c>
      <c r="T88" s="91"/>
      <c r="U88" s="91"/>
      <c r="W88" s="1"/>
    </row>
    <row r="89" spans="1:23" x14ac:dyDescent="0.35">
      <c r="A89" s="38"/>
      <c r="B89" s="37" t="s">
        <v>86</v>
      </c>
      <c r="C89" s="37" t="s">
        <v>7</v>
      </c>
      <c r="D89" s="77"/>
      <c r="E89" s="77">
        <v>29.323253000000001</v>
      </c>
      <c r="F89" s="69">
        <f t="shared" si="51"/>
        <v>174</v>
      </c>
      <c r="G89" s="77"/>
      <c r="H89" s="77">
        <v>202</v>
      </c>
      <c r="I89" s="69">
        <v>1231</v>
      </c>
      <c r="J89" s="79"/>
      <c r="K89" s="82">
        <v>202</v>
      </c>
      <c r="L89" s="82">
        <v>1218</v>
      </c>
      <c r="M89" s="80" t="s">
        <v>57</v>
      </c>
      <c r="N89" s="81">
        <f t="shared" ref="N89" si="56">ROUND(E89/H89*100-100,2)</f>
        <v>-85.48</v>
      </c>
      <c r="O89" s="81">
        <f t="shared" ref="O89" si="57">ROUND(F89/I89*100-100,2)</f>
        <v>-85.87</v>
      </c>
      <c r="P89" s="80" t="s">
        <v>57</v>
      </c>
      <c r="Q89" s="81">
        <f t="shared" ref="Q89" si="58">ROUND(E89/K89*100-100,2)</f>
        <v>-85.48</v>
      </c>
      <c r="R89" s="81">
        <f t="shared" ref="R89" si="59">ROUND(F89/L89*100-100,2)</f>
        <v>-85.71</v>
      </c>
      <c r="T89" s="91"/>
      <c r="U89" s="91"/>
      <c r="W89" s="1"/>
    </row>
    <row r="90" spans="1:23" x14ac:dyDescent="0.35">
      <c r="A90" s="38"/>
      <c r="B90" s="37" t="s">
        <v>87</v>
      </c>
      <c r="C90" s="32" t="s">
        <v>78</v>
      </c>
      <c r="D90" s="77">
        <v>78.122</v>
      </c>
      <c r="E90" s="77">
        <v>149.280913</v>
      </c>
      <c r="F90" s="69">
        <f t="shared" si="51"/>
        <v>888</v>
      </c>
      <c r="G90" s="77">
        <v>95</v>
      </c>
      <c r="H90" s="77">
        <v>119</v>
      </c>
      <c r="I90" s="69">
        <v>725</v>
      </c>
      <c r="J90" s="82">
        <v>10</v>
      </c>
      <c r="K90" s="82">
        <v>33</v>
      </c>
      <c r="L90" s="82">
        <v>201</v>
      </c>
      <c r="M90" s="83">
        <f t="shared" ref="M90" si="60">ROUND(D90/G90*100-100,2)</f>
        <v>-17.77</v>
      </c>
      <c r="N90" s="81">
        <f t="shared" si="52"/>
        <v>25.45</v>
      </c>
      <c r="O90" s="81">
        <f t="shared" si="53"/>
        <v>22.48</v>
      </c>
      <c r="P90" s="83">
        <f>ROUND(D90/J90*100-100,2)</f>
        <v>681.22</v>
      </c>
      <c r="Q90" s="81">
        <f t="shared" si="54"/>
        <v>352.37</v>
      </c>
      <c r="R90" s="81">
        <f t="shared" si="55"/>
        <v>341.79</v>
      </c>
      <c r="T90" s="91"/>
      <c r="U90" s="91"/>
      <c r="W90" s="1"/>
    </row>
    <row r="91" spans="1:23" x14ac:dyDescent="0.35">
      <c r="A91" s="38"/>
      <c r="B91" s="37" t="s">
        <v>88</v>
      </c>
      <c r="C91" s="37" t="s">
        <v>70</v>
      </c>
      <c r="D91" s="100">
        <v>33</v>
      </c>
      <c r="E91" s="77">
        <v>0.84459799999999996</v>
      </c>
      <c r="F91" s="69">
        <f t="shared" si="51"/>
        <v>5</v>
      </c>
      <c r="G91" s="100">
        <v>41</v>
      </c>
      <c r="H91" s="77">
        <v>1</v>
      </c>
      <c r="I91" s="69">
        <v>4</v>
      </c>
      <c r="J91" s="82">
        <v>92</v>
      </c>
      <c r="K91" s="82">
        <v>2</v>
      </c>
      <c r="L91" s="82">
        <v>10</v>
      </c>
      <c r="M91" s="83">
        <f t="shared" ref="M91" si="61">ROUND(D91/G91*100-100,2)</f>
        <v>-19.510000000000002</v>
      </c>
      <c r="N91" s="81">
        <f t="shared" ref="N91" si="62">ROUND(E91/H91*100-100,2)</f>
        <v>-15.54</v>
      </c>
      <c r="O91" s="81">
        <f t="shared" ref="O91" si="63">ROUND(F91/I91*100-100,2)</f>
        <v>25</v>
      </c>
      <c r="P91" s="83">
        <f>ROUND(D91/J91*100-100,2)</f>
        <v>-64.13</v>
      </c>
      <c r="Q91" s="81">
        <f t="shared" ref="Q91" si="64">ROUND(E91/K91*100-100,2)</f>
        <v>-57.77</v>
      </c>
      <c r="R91" s="81">
        <f t="shared" ref="R91" si="65">ROUND(F91/L91*100-100,2)</f>
        <v>-50</v>
      </c>
      <c r="T91" s="91"/>
      <c r="U91" s="91"/>
      <c r="W91" s="1"/>
    </row>
    <row r="92" spans="1:23" x14ac:dyDescent="0.35">
      <c r="A92" s="38"/>
      <c r="B92" s="37" t="s">
        <v>89</v>
      </c>
      <c r="C92" s="37" t="s">
        <v>7</v>
      </c>
      <c r="D92" s="100"/>
      <c r="E92" s="77">
        <v>0</v>
      </c>
      <c r="F92" s="69">
        <f t="shared" si="51"/>
        <v>0</v>
      </c>
      <c r="G92" s="100"/>
      <c r="H92" s="77">
        <v>0</v>
      </c>
      <c r="I92" s="69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90</v>
      </c>
      <c r="C93" s="37" t="s">
        <v>70</v>
      </c>
      <c r="D93" s="78">
        <v>1020644</v>
      </c>
      <c r="E93" s="78">
        <v>5682.531078</v>
      </c>
      <c r="F93" s="69">
        <f t="shared" si="51"/>
        <v>33813</v>
      </c>
      <c r="G93" s="78">
        <v>235203</v>
      </c>
      <c r="H93" s="78">
        <v>1546</v>
      </c>
      <c r="I93" s="69">
        <v>9423</v>
      </c>
      <c r="J93" s="82">
        <v>820107</v>
      </c>
      <c r="K93" s="82">
        <v>4609</v>
      </c>
      <c r="L93" s="82">
        <v>27788</v>
      </c>
      <c r="M93" s="83">
        <f>ROUND(D93/G93*100-100,2)</f>
        <v>333.94</v>
      </c>
      <c r="N93" s="81">
        <f t="shared" si="52"/>
        <v>267.56</v>
      </c>
      <c r="O93" s="81">
        <f t="shared" si="53"/>
        <v>258.83</v>
      </c>
      <c r="P93" s="83">
        <f t="shared" ref="P93:P94" si="66">ROUND(D93/J93*100-100,2)</f>
        <v>24.45</v>
      </c>
      <c r="Q93" s="81">
        <f t="shared" si="54"/>
        <v>23.29</v>
      </c>
      <c r="R93" s="81">
        <f t="shared" si="55"/>
        <v>21.68</v>
      </c>
      <c r="T93" s="91"/>
      <c r="U93" s="91"/>
      <c r="W93" s="1"/>
    </row>
    <row r="94" spans="1:23" x14ac:dyDescent="0.35">
      <c r="A94" s="38"/>
      <c r="B94" s="37" t="s">
        <v>91</v>
      </c>
      <c r="C94" s="37" t="s">
        <v>70</v>
      </c>
      <c r="D94" s="77">
        <v>2038.992</v>
      </c>
      <c r="E94" s="77">
        <v>452.54130500000002</v>
      </c>
      <c r="F94" s="69">
        <f t="shared" si="51"/>
        <v>2693</v>
      </c>
      <c r="G94" s="77">
        <v>2088</v>
      </c>
      <c r="H94" s="77">
        <v>459</v>
      </c>
      <c r="I94" s="69">
        <v>2796</v>
      </c>
      <c r="J94" s="82">
        <v>2079</v>
      </c>
      <c r="K94" s="82">
        <v>385</v>
      </c>
      <c r="L94" s="82">
        <v>2319</v>
      </c>
      <c r="M94" s="83">
        <f t="shared" ref="M94" si="67">ROUND(D94/G94*100-100,2)</f>
        <v>-2.35</v>
      </c>
      <c r="N94" s="81">
        <f t="shared" si="52"/>
        <v>-1.41</v>
      </c>
      <c r="O94" s="81">
        <f t="shared" si="53"/>
        <v>-3.68</v>
      </c>
      <c r="P94" s="83">
        <f t="shared" si="66"/>
        <v>-1.92</v>
      </c>
      <c r="Q94" s="81">
        <f t="shared" si="54"/>
        <v>17.54</v>
      </c>
      <c r="R94" s="81">
        <f t="shared" si="55"/>
        <v>16.13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92</v>
      </c>
      <c r="C96" s="37"/>
      <c r="D96" s="78" t="s">
        <v>117</v>
      </c>
      <c r="E96" s="78">
        <f>E8-SUM(E10,E26,E41,E47)</f>
        <v>34686.741164999956</v>
      </c>
      <c r="F96" s="78">
        <f>F8-SUM(F10,F26,F41,F47)</f>
        <v>206405</v>
      </c>
      <c r="G96" s="78"/>
      <c r="H96" s="78">
        <f t="shared" ref="H96:I96" si="68">H8-SUM(H10,H26,H41,H47)</f>
        <v>28166</v>
      </c>
      <c r="I96" s="78">
        <f t="shared" si="68"/>
        <v>171646</v>
      </c>
      <c r="J96" s="79"/>
      <c r="K96" s="78">
        <f t="shared" ref="K96:L96" si="69">K8-SUM(K10,K26,K41,K47)</f>
        <v>22419</v>
      </c>
      <c r="L96" s="78">
        <f t="shared" si="69"/>
        <v>135189</v>
      </c>
      <c r="M96" s="80" t="s">
        <v>57</v>
      </c>
      <c r="N96" s="81">
        <f t="shared" ref="N96" si="70">ROUND(E96/H96*100-100,2)</f>
        <v>23.15</v>
      </c>
      <c r="O96" s="81">
        <f t="shared" ref="O96" si="71">ROUND(F96/I96*100-100,2)</f>
        <v>20.25</v>
      </c>
      <c r="P96" s="80" t="s">
        <v>57</v>
      </c>
      <c r="Q96" s="81">
        <f t="shared" ref="Q96" si="72">ROUND(E96/K96*100-100,2)</f>
        <v>54.72</v>
      </c>
      <c r="R96" s="81">
        <f t="shared" ref="R96" si="73">ROUND(F96/L96*100-100,2)</f>
        <v>52.68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93</v>
      </c>
    </row>
    <row r="99" spans="1:18" x14ac:dyDescent="0.35">
      <c r="A99" s="37"/>
      <c r="B99" s="42" t="s">
        <v>130</v>
      </c>
      <c r="K99" s="43"/>
      <c r="L99" s="43"/>
    </row>
    <row r="100" spans="1:18" x14ac:dyDescent="0.35">
      <c r="A100" s="2" t="s">
        <v>110</v>
      </c>
      <c r="K100" s="43"/>
      <c r="L100" s="43"/>
    </row>
    <row r="101" spans="1:18" x14ac:dyDescent="0.35">
      <c r="B101" s="37" t="s">
        <v>113</v>
      </c>
      <c r="D101" s="38"/>
      <c r="E101" s="38"/>
      <c r="F101" s="38"/>
      <c r="K101" s="39"/>
      <c r="L101" s="39"/>
    </row>
    <row r="102" spans="1:18" x14ac:dyDescent="0.35">
      <c r="D102" s="38"/>
      <c r="E102" s="38"/>
      <c r="F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C104" s="37"/>
      <c r="D104" s="38"/>
      <c r="E104" s="38"/>
      <c r="F104" s="38"/>
      <c r="G104" s="32"/>
      <c r="H104" s="38"/>
      <c r="I104" s="38"/>
      <c r="K104" s="39"/>
      <c r="L104" s="39"/>
    </row>
    <row r="105" spans="1:18" x14ac:dyDescent="0.35">
      <c r="A105" s="118" t="s">
        <v>123</v>
      </c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1:18" x14ac:dyDescent="0.35">
      <c r="A106" s="32"/>
      <c r="B106" s="32"/>
      <c r="C106" s="32"/>
      <c r="D106" s="32"/>
      <c r="E106" s="44"/>
      <c r="F106" s="32"/>
      <c r="G106" s="32"/>
      <c r="H106" s="44"/>
      <c r="I106" s="32"/>
      <c r="J106" s="32"/>
      <c r="K106" s="44"/>
      <c r="L106" s="32"/>
    </row>
    <row r="107" spans="1:18" x14ac:dyDescent="0.35">
      <c r="E107" s="3"/>
      <c r="H107" s="3"/>
      <c r="I107" s="37" t="s">
        <v>115</v>
      </c>
      <c r="K107" s="3"/>
    </row>
    <row r="108" spans="1:18" x14ac:dyDescent="0.35">
      <c r="E108" s="3"/>
      <c r="H108" s="3"/>
      <c r="I108" s="37" t="s">
        <v>114</v>
      </c>
      <c r="J108" s="34"/>
      <c r="K108" s="41"/>
      <c r="L108" s="34"/>
    </row>
    <row r="109" spans="1:18" x14ac:dyDescent="0.35">
      <c r="A109" s="45"/>
      <c r="B109" s="6"/>
      <c r="C109" s="7" t="s">
        <v>95</v>
      </c>
      <c r="D109" s="116" t="s">
        <v>124</v>
      </c>
      <c r="E109" s="117"/>
      <c r="F109" s="119"/>
      <c r="G109" s="116" t="s">
        <v>125</v>
      </c>
      <c r="H109" s="117"/>
      <c r="I109" s="119"/>
      <c r="J109" s="19" t="s">
        <v>126</v>
      </c>
      <c r="K109" s="3"/>
    </row>
    <row r="110" spans="1:18" x14ac:dyDescent="0.35">
      <c r="A110" s="2" t="s">
        <v>1</v>
      </c>
      <c r="B110" s="13"/>
      <c r="C110" s="32" t="s">
        <v>96</v>
      </c>
      <c r="D110" s="15"/>
      <c r="E110" s="3"/>
      <c r="F110" s="16"/>
      <c r="H110" s="18"/>
      <c r="J110" s="46" t="s">
        <v>127</v>
      </c>
      <c r="K110" s="41"/>
      <c r="L110" s="34"/>
    </row>
    <row r="111" spans="1:18" x14ac:dyDescent="0.35">
      <c r="A111" s="37" t="s">
        <v>2</v>
      </c>
      <c r="B111" s="13" t="s">
        <v>98</v>
      </c>
      <c r="C111" s="32" t="s">
        <v>99</v>
      </c>
      <c r="D111" s="15" t="s">
        <v>100</v>
      </c>
      <c r="E111" s="114" t="s">
        <v>101</v>
      </c>
      <c r="F111" s="115"/>
      <c r="G111" s="37" t="s">
        <v>100</v>
      </c>
      <c r="H111" s="114" t="s">
        <v>101</v>
      </c>
      <c r="I111" s="115"/>
      <c r="J111" s="19" t="s">
        <v>100</v>
      </c>
      <c r="K111" s="116" t="s">
        <v>101</v>
      </c>
      <c r="L111" s="117"/>
    </row>
    <row r="112" spans="1:18" x14ac:dyDescent="0.35">
      <c r="A112" s="34"/>
      <c r="B112" s="23"/>
      <c r="C112" s="24" t="s">
        <v>102</v>
      </c>
      <c r="D112" s="23"/>
      <c r="E112" s="25" t="s">
        <v>103</v>
      </c>
      <c r="F112" s="26" t="s">
        <v>104</v>
      </c>
      <c r="G112" s="27"/>
      <c r="H112" s="25" t="s">
        <v>103</v>
      </c>
      <c r="I112" s="26" t="s">
        <v>105</v>
      </c>
      <c r="J112" s="28"/>
      <c r="K112" s="25" t="s">
        <v>103</v>
      </c>
      <c r="L112" s="47" t="s">
        <v>105</v>
      </c>
    </row>
    <row r="113" spans="1:17" x14ac:dyDescent="0.35">
      <c r="A113" s="37"/>
      <c r="B113" s="37" t="s">
        <v>3</v>
      </c>
      <c r="D113" s="79" t="s">
        <v>4</v>
      </c>
      <c r="E113" s="82">
        <v>1147175</v>
      </c>
      <c r="F113" s="82">
        <v>6996747</v>
      </c>
      <c r="G113" s="79"/>
      <c r="H113" s="82">
        <v>912274</v>
      </c>
      <c r="I113" s="82">
        <v>5471814</v>
      </c>
      <c r="J113" s="80" t="s">
        <v>4</v>
      </c>
      <c r="K113" s="84">
        <f>ROUND(E113/H113*100-100,2)</f>
        <v>25.75</v>
      </c>
      <c r="L113" s="84">
        <f>ROUND(F113/I113*100-100,2)</f>
        <v>27.87</v>
      </c>
      <c r="M113" s="85"/>
      <c r="N113" s="81"/>
      <c r="O113" s="81"/>
    </row>
    <row r="114" spans="1:17" x14ac:dyDescent="0.35">
      <c r="A114" s="37"/>
      <c r="D114" s="82"/>
      <c r="E114" s="78"/>
      <c r="F114" s="78"/>
      <c r="G114" s="82"/>
      <c r="H114" s="78"/>
      <c r="I114" s="78"/>
      <c r="J114" s="84"/>
      <c r="K114" s="84"/>
      <c r="L114" s="84"/>
      <c r="M114" s="85"/>
      <c r="N114" s="81"/>
      <c r="O114" s="81"/>
      <c r="P114" s="3"/>
      <c r="Q114" s="3"/>
    </row>
    <row r="115" spans="1:17" x14ac:dyDescent="0.35">
      <c r="A115" s="32" t="s">
        <v>5</v>
      </c>
      <c r="B115" s="37" t="s">
        <v>6</v>
      </c>
      <c r="C115" s="37" t="s">
        <v>7</v>
      </c>
      <c r="D115" s="78" t="s">
        <v>4</v>
      </c>
      <c r="E115" s="78">
        <f>E116+E119+E120+E121+E122+E123+E124+E125+E126+E127+E128+E129</f>
        <v>167238.63140100002</v>
      </c>
      <c r="F115" s="78">
        <f>F116+F119+F120+F121+F122+F123+F124+F125+F126+F127+F128+F129</f>
        <v>1019680</v>
      </c>
      <c r="G115" s="78" t="s">
        <v>4</v>
      </c>
      <c r="H115" s="78">
        <f>H116+H119+H120+H121+H122+H123+H124+H125+H126+H127+H128+H129</f>
        <v>134481</v>
      </c>
      <c r="I115" s="78">
        <f>I116+I119+I120+I121+I122+I123+I124+I125+I126+I127+I128+I129</f>
        <v>806657</v>
      </c>
      <c r="J115" s="80" t="s">
        <v>4</v>
      </c>
      <c r="K115" s="84">
        <f>ROUND(E115/H115*100-100,2)</f>
        <v>24.36</v>
      </c>
      <c r="L115" s="84">
        <f>ROUND(F115/I115*100-100,2)</f>
        <v>26.41</v>
      </c>
      <c r="M115" s="85"/>
      <c r="N115" s="81"/>
      <c r="O115" s="81"/>
      <c r="P115" s="3"/>
      <c r="Q115" s="3"/>
    </row>
    <row r="116" spans="1:17" x14ac:dyDescent="0.35">
      <c r="A116" s="38"/>
      <c r="B116" s="37" t="s">
        <v>8</v>
      </c>
      <c r="C116" s="32" t="s">
        <v>9</v>
      </c>
      <c r="D116" s="78">
        <f t="shared" ref="D116:F116" si="74">SUM(D117:D118)</f>
        <v>734822</v>
      </c>
      <c r="E116" s="78">
        <f t="shared" si="74"/>
        <v>69382.972663000008</v>
      </c>
      <c r="F116" s="78">
        <f t="shared" si="74"/>
        <v>423192</v>
      </c>
      <c r="G116" s="78">
        <f t="shared" ref="G116:I116" si="75">SUM(G117:G118)</f>
        <v>618960</v>
      </c>
      <c r="H116" s="78">
        <f t="shared" si="75"/>
        <v>60049</v>
      </c>
      <c r="I116" s="78">
        <f t="shared" si="75"/>
        <v>360136</v>
      </c>
      <c r="J116" s="84">
        <f>ROUND(D116/G116*100-100,2)</f>
        <v>18.72</v>
      </c>
      <c r="K116" s="84">
        <f>ROUND(E116/H116*100-100,2)</f>
        <v>15.54</v>
      </c>
      <c r="L116" s="84">
        <f>ROUND(F116/I116*100-100,2)</f>
        <v>17.510000000000002</v>
      </c>
      <c r="M116" s="85"/>
      <c r="N116" s="86"/>
      <c r="O116" s="86"/>
    </row>
    <row r="117" spans="1:17" x14ac:dyDescent="0.35">
      <c r="B117" s="37" t="s">
        <v>10</v>
      </c>
      <c r="C117" s="32" t="s">
        <v>9</v>
      </c>
      <c r="D117" s="82">
        <v>170059</v>
      </c>
      <c r="E117" s="82">
        <v>25087.95765800001</v>
      </c>
      <c r="F117" s="82">
        <v>153259</v>
      </c>
      <c r="G117" s="82">
        <v>125439</v>
      </c>
      <c r="H117" s="82">
        <v>20143</v>
      </c>
      <c r="I117" s="82">
        <v>120790</v>
      </c>
      <c r="J117" s="84">
        <f t="shared" ref="J117:J128" si="76">ROUND(D117/G117*100-100,2)</f>
        <v>35.57</v>
      </c>
      <c r="K117" s="84">
        <f t="shared" ref="K117:K128" si="77">ROUND(E117/H117*100-100,2)</f>
        <v>24.55</v>
      </c>
      <c r="L117" s="84">
        <f t="shared" ref="L117:L128" si="78">ROUND(F117/I117*100-100,2)</f>
        <v>26.88</v>
      </c>
      <c r="M117" s="86"/>
      <c r="N117" s="86"/>
      <c r="O117" s="86"/>
    </row>
    <row r="118" spans="1:17" x14ac:dyDescent="0.35">
      <c r="B118" s="37" t="s">
        <v>11</v>
      </c>
      <c r="C118" s="32" t="s">
        <v>9</v>
      </c>
      <c r="D118" s="82">
        <v>564763</v>
      </c>
      <c r="E118" s="82">
        <v>44295.015005000001</v>
      </c>
      <c r="F118" s="82">
        <v>269933</v>
      </c>
      <c r="G118" s="82">
        <v>493521</v>
      </c>
      <c r="H118" s="82">
        <v>39906</v>
      </c>
      <c r="I118" s="82">
        <v>239346</v>
      </c>
      <c r="J118" s="84">
        <f t="shared" si="76"/>
        <v>14.44</v>
      </c>
      <c r="K118" s="84">
        <f t="shared" si="77"/>
        <v>11</v>
      </c>
      <c r="L118" s="84">
        <f t="shared" si="78"/>
        <v>12.78</v>
      </c>
      <c r="M118" s="86"/>
      <c r="N118" s="86"/>
      <c r="O118" s="86"/>
    </row>
    <row r="119" spans="1:17" x14ac:dyDescent="0.35">
      <c r="A119" s="38"/>
      <c r="B119" s="37" t="s">
        <v>12</v>
      </c>
      <c r="C119" s="32" t="s">
        <v>9</v>
      </c>
      <c r="D119" s="82">
        <v>21637.768</v>
      </c>
      <c r="E119" s="82">
        <v>9409.5371169999999</v>
      </c>
      <c r="F119" s="82">
        <v>56959</v>
      </c>
      <c r="G119" s="82">
        <v>36180</v>
      </c>
      <c r="H119" s="82">
        <v>13056</v>
      </c>
      <c r="I119" s="82">
        <v>78419</v>
      </c>
      <c r="J119" s="84">
        <f t="shared" si="76"/>
        <v>-40.19</v>
      </c>
      <c r="K119" s="84">
        <f t="shared" si="77"/>
        <v>-27.93</v>
      </c>
      <c r="L119" s="84">
        <f t="shared" si="78"/>
        <v>-27.37</v>
      </c>
      <c r="M119" s="86"/>
      <c r="N119" s="86"/>
      <c r="O119" s="86"/>
    </row>
    <row r="120" spans="1:17" x14ac:dyDescent="0.35">
      <c r="A120" s="38"/>
      <c r="B120" s="37" t="s">
        <v>13</v>
      </c>
      <c r="C120" s="32" t="s">
        <v>9</v>
      </c>
      <c r="D120" s="82">
        <v>139379.584</v>
      </c>
      <c r="E120" s="82">
        <v>18656.108458999999</v>
      </c>
      <c r="F120" s="82">
        <v>114374</v>
      </c>
      <c r="G120" s="82">
        <v>131166</v>
      </c>
      <c r="H120" s="82">
        <v>15544</v>
      </c>
      <c r="I120" s="82">
        <v>93170</v>
      </c>
      <c r="J120" s="84">
        <f t="shared" si="76"/>
        <v>6.26</v>
      </c>
      <c r="K120" s="84">
        <f t="shared" si="77"/>
        <v>20.02</v>
      </c>
      <c r="L120" s="84">
        <f t="shared" si="78"/>
        <v>22.76</v>
      </c>
      <c r="M120" s="86"/>
      <c r="N120" s="86"/>
      <c r="O120" s="86"/>
    </row>
    <row r="121" spans="1:17" x14ac:dyDescent="0.35">
      <c r="A121" s="38"/>
      <c r="B121" s="37" t="s">
        <v>14</v>
      </c>
      <c r="C121" s="32" t="s">
        <v>9</v>
      </c>
      <c r="D121" s="82">
        <v>153234.42300000001</v>
      </c>
      <c r="E121" s="82">
        <v>8191.3230860000003</v>
      </c>
      <c r="F121" s="82">
        <v>50083</v>
      </c>
      <c r="G121" s="82">
        <v>107100</v>
      </c>
      <c r="H121" s="82">
        <v>7008</v>
      </c>
      <c r="I121" s="82">
        <v>42088</v>
      </c>
      <c r="J121" s="84">
        <f t="shared" si="76"/>
        <v>43.08</v>
      </c>
      <c r="K121" s="84">
        <f t="shared" si="77"/>
        <v>16.89</v>
      </c>
      <c r="L121" s="84">
        <f t="shared" si="78"/>
        <v>19</v>
      </c>
      <c r="M121" s="86"/>
      <c r="N121" s="86"/>
      <c r="O121" s="86"/>
    </row>
    <row r="122" spans="1:17" x14ac:dyDescent="0.35">
      <c r="A122" s="38"/>
      <c r="B122" s="37" t="s">
        <v>108</v>
      </c>
      <c r="C122" s="32" t="s">
        <v>9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86"/>
      <c r="N122" s="86"/>
      <c r="O122" s="86"/>
    </row>
    <row r="123" spans="1:17" x14ac:dyDescent="0.35">
      <c r="A123" s="38"/>
      <c r="B123" s="37" t="s">
        <v>15</v>
      </c>
      <c r="C123" s="32" t="s">
        <v>9</v>
      </c>
      <c r="D123" s="82">
        <v>3148.241</v>
      </c>
      <c r="E123" s="82">
        <v>1302.63707</v>
      </c>
      <c r="F123" s="82">
        <v>7900</v>
      </c>
      <c r="G123" s="82">
        <v>1857</v>
      </c>
      <c r="H123" s="82">
        <v>905</v>
      </c>
      <c r="I123" s="82">
        <v>5428</v>
      </c>
      <c r="J123" s="84">
        <f t="shared" si="76"/>
        <v>69.53</v>
      </c>
      <c r="K123" s="84">
        <f t="shared" si="77"/>
        <v>43.94</v>
      </c>
      <c r="L123" s="84">
        <f t="shared" si="78"/>
        <v>45.54</v>
      </c>
      <c r="M123" s="86"/>
      <c r="N123" s="86"/>
      <c r="O123" s="86"/>
    </row>
    <row r="124" spans="1:17" x14ac:dyDescent="0.35">
      <c r="A124" s="38"/>
      <c r="B124" s="37" t="s">
        <v>16</v>
      </c>
      <c r="C124" s="32" t="s">
        <v>9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84">
        <v>0</v>
      </c>
      <c r="K124" s="84">
        <v>0</v>
      </c>
      <c r="L124" s="84">
        <v>0</v>
      </c>
      <c r="M124" s="86"/>
      <c r="N124" s="86"/>
      <c r="O124" s="86"/>
    </row>
    <row r="125" spans="1:17" x14ac:dyDescent="0.35">
      <c r="A125" s="38"/>
      <c r="B125" s="37" t="s">
        <v>17</v>
      </c>
      <c r="C125" s="32" t="s">
        <v>9</v>
      </c>
      <c r="D125" s="82">
        <v>6448.451</v>
      </c>
      <c r="E125" s="82">
        <v>3812.8788050000003</v>
      </c>
      <c r="F125" s="82">
        <v>23163</v>
      </c>
      <c r="G125" s="82">
        <v>5369</v>
      </c>
      <c r="H125" s="82">
        <v>3318</v>
      </c>
      <c r="I125" s="82">
        <v>19901</v>
      </c>
      <c r="J125" s="84">
        <f t="shared" si="76"/>
        <v>20.11</v>
      </c>
      <c r="K125" s="84">
        <f t="shared" si="77"/>
        <v>14.91</v>
      </c>
      <c r="L125" s="84">
        <f t="shared" si="78"/>
        <v>16.39</v>
      </c>
      <c r="M125" s="86"/>
      <c r="N125" s="86"/>
      <c r="O125" s="86"/>
    </row>
    <row r="126" spans="1:17" x14ac:dyDescent="0.35">
      <c r="A126" s="38"/>
      <c r="B126" s="37" t="s">
        <v>18</v>
      </c>
      <c r="C126" s="32" t="s">
        <v>9</v>
      </c>
      <c r="D126" s="82">
        <v>35637.273000000001</v>
      </c>
      <c r="E126" s="82">
        <v>7447.8765910000002</v>
      </c>
      <c r="F126" s="82">
        <v>44707</v>
      </c>
      <c r="G126" s="82">
        <v>3528</v>
      </c>
      <c r="H126" s="82">
        <v>687</v>
      </c>
      <c r="I126" s="82">
        <v>4127</v>
      </c>
      <c r="J126" s="84">
        <f t="shared" si="76"/>
        <v>910.13</v>
      </c>
      <c r="K126" s="84">
        <f t="shared" si="77"/>
        <v>984.12</v>
      </c>
      <c r="L126" s="84">
        <f t="shared" si="78"/>
        <v>983.28</v>
      </c>
      <c r="M126" s="86"/>
      <c r="N126" s="86"/>
      <c r="O126" s="86"/>
    </row>
    <row r="127" spans="1:17" x14ac:dyDescent="0.35">
      <c r="A127" s="38"/>
      <c r="B127" s="37" t="s">
        <v>19</v>
      </c>
      <c r="C127" s="32" t="s">
        <v>9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84">
        <v>0</v>
      </c>
      <c r="K127" s="84">
        <v>0</v>
      </c>
      <c r="L127" s="84">
        <v>0</v>
      </c>
      <c r="M127" s="86"/>
      <c r="N127" s="86"/>
      <c r="O127" s="86"/>
    </row>
    <row r="128" spans="1:17" x14ac:dyDescent="0.35">
      <c r="A128" s="38"/>
      <c r="B128" s="37" t="s">
        <v>20</v>
      </c>
      <c r="C128" s="32" t="s">
        <v>9</v>
      </c>
      <c r="D128" s="82">
        <v>18343.512999999999</v>
      </c>
      <c r="E128" s="82">
        <v>12851.328957</v>
      </c>
      <c r="F128" s="82">
        <v>78283</v>
      </c>
      <c r="G128" s="82">
        <v>22227</v>
      </c>
      <c r="H128" s="82">
        <v>12570</v>
      </c>
      <c r="I128" s="82">
        <v>75376</v>
      </c>
      <c r="J128" s="84">
        <f t="shared" si="76"/>
        <v>-17.47</v>
      </c>
      <c r="K128" s="84">
        <f t="shared" si="77"/>
        <v>2.2400000000000002</v>
      </c>
      <c r="L128" s="84">
        <f t="shared" si="78"/>
        <v>3.86</v>
      </c>
      <c r="M128" s="86"/>
      <c r="N128" s="86"/>
      <c r="O128" s="86"/>
    </row>
    <row r="129" spans="1:15" x14ac:dyDescent="0.35">
      <c r="A129" s="38"/>
      <c r="B129" s="37" t="s">
        <v>21</v>
      </c>
      <c r="C129" s="32" t="s">
        <v>7</v>
      </c>
      <c r="D129" s="79"/>
      <c r="E129" s="82">
        <v>36183.968653000004</v>
      </c>
      <c r="F129" s="82">
        <v>221019</v>
      </c>
      <c r="G129" s="79"/>
      <c r="H129" s="82">
        <v>21344</v>
      </c>
      <c r="I129" s="82">
        <v>128012</v>
      </c>
      <c r="J129" s="80" t="s">
        <v>22</v>
      </c>
      <c r="K129" s="84">
        <f>ROUND(E129/H129*100-100,2)</f>
        <v>69.53</v>
      </c>
      <c r="L129" s="84">
        <f>ROUND(F129/I129*100-100,2)</f>
        <v>72.650000000000006</v>
      </c>
      <c r="M129" s="86"/>
      <c r="N129" s="86"/>
      <c r="O129" s="86"/>
    </row>
    <row r="130" spans="1:15" x14ac:dyDescent="0.35">
      <c r="A130" s="38"/>
      <c r="B130" s="37"/>
      <c r="C130" s="32"/>
      <c r="D130" s="82"/>
      <c r="E130" s="82"/>
      <c r="F130" s="82"/>
      <c r="G130" s="82"/>
      <c r="H130" s="82"/>
      <c r="I130" s="82"/>
      <c r="J130" s="84"/>
      <c r="K130" s="84"/>
      <c r="L130" s="84"/>
      <c r="M130" s="86"/>
      <c r="N130" s="86"/>
      <c r="O130" s="86"/>
    </row>
    <row r="131" spans="1:15" x14ac:dyDescent="0.35">
      <c r="A131" s="32" t="s">
        <v>23</v>
      </c>
      <c r="B131" s="37" t="s">
        <v>24</v>
      </c>
      <c r="C131" s="32" t="s">
        <v>7</v>
      </c>
      <c r="D131" s="78"/>
      <c r="E131" s="78">
        <f t="shared" ref="E131:I131" si="79">SUM(E132:E144)</f>
        <v>724748.65392899991</v>
      </c>
      <c r="F131" s="78">
        <f t="shared" si="79"/>
        <v>4420969</v>
      </c>
      <c r="G131" s="78"/>
      <c r="H131" s="78">
        <f t="shared" si="79"/>
        <v>578510</v>
      </c>
      <c r="I131" s="78">
        <f t="shared" si="79"/>
        <v>3469852</v>
      </c>
      <c r="J131" s="80" t="s">
        <v>22</v>
      </c>
      <c r="K131" s="84">
        <f>ROUND(E131/H131*100-100,2)</f>
        <v>25.28</v>
      </c>
      <c r="L131" s="84">
        <f>ROUND(F131/I131*100-100,2)</f>
        <v>27.41</v>
      </c>
      <c r="M131" s="86"/>
      <c r="N131" s="86"/>
      <c r="O131" s="86"/>
    </row>
    <row r="132" spans="1:15" x14ac:dyDescent="0.35">
      <c r="A132" s="38"/>
      <c r="B132" s="37" t="s">
        <v>25</v>
      </c>
      <c r="C132" s="32" t="s">
        <v>9</v>
      </c>
      <c r="D132" s="82">
        <v>0</v>
      </c>
      <c r="E132" s="82">
        <v>0</v>
      </c>
      <c r="F132" s="82">
        <v>0</v>
      </c>
      <c r="G132" s="82">
        <v>240</v>
      </c>
      <c r="H132" s="82">
        <v>45</v>
      </c>
      <c r="I132" s="82">
        <v>271</v>
      </c>
      <c r="J132" s="84">
        <f t="shared" ref="J132:J142" si="80">ROUND(D132/G132*100-100,2)</f>
        <v>-100</v>
      </c>
      <c r="K132" s="84">
        <f t="shared" ref="K132:K144" si="81">ROUND(E132/H132*100-100,2)</f>
        <v>-100</v>
      </c>
      <c r="L132" s="84">
        <f t="shared" ref="L132:L144" si="82">ROUND(F132/I132*100-100,2)</f>
        <v>-100</v>
      </c>
      <c r="M132" s="86"/>
      <c r="N132" s="86"/>
      <c r="O132" s="86"/>
    </row>
    <row r="133" spans="1:15" x14ac:dyDescent="0.35">
      <c r="A133" s="38"/>
      <c r="B133" s="37" t="s">
        <v>26</v>
      </c>
      <c r="C133" s="32" t="s">
        <v>9</v>
      </c>
      <c r="D133" s="82">
        <v>91068.168000000005</v>
      </c>
      <c r="E133" s="82">
        <v>47334.627447999999</v>
      </c>
      <c r="F133" s="82">
        <v>288617</v>
      </c>
      <c r="G133" s="82">
        <v>79478</v>
      </c>
      <c r="H133" s="82">
        <v>28430</v>
      </c>
      <c r="I133" s="82">
        <v>170475</v>
      </c>
      <c r="J133" s="84">
        <f t="shared" si="80"/>
        <v>14.58</v>
      </c>
      <c r="K133" s="84">
        <f t="shared" si="81"/>
        <v>66.5</v>
      </c>
      <c r="L133" s="84">
        <f t="shared" si="82"/>
        <v>69.3</v>
      </c>
      <c r="M133" s="86"/>
      <c r="N133" s="86"/>
      <c r="O133" s="86"/>
    </row>
    <row r="134" spans="1:15" x14ac:dyDescent="0.35">
      <c r="A134" s="38"/>
      <c r="B134" s="37" t="s">
        <v>27</v>
      </c>
      <c r="C134" s="37" t="s">
        <v>28</v>
      </c>
      <c r="D134" s="82">
        <v>133549</v>
      </c>
      <c r="E134" s="82">
        <v>91359.489830999999</v>
      </c>
      <c r="F134" s="82">
        <v>557080</v>
      </c>
      <c r="G134" s="82">
        <v>541053</v>
      </c>
      <c r="H134" s="82">
        <v>76210</v>
      </c>
      <c r="I134" s="82">
        <v>457060</v>
      </c>
      <c r="J134" s="84">
        <f t="shared" si="80"/>
        <v>-75.319999999999993</v>
      </c>
      <c r="K134" s="84">
        <f t="shared" si="81"/>
        <v>19.88</v>
      </c>
      <c r="L134" s="84">
        <f t="shared" si="82"/>
        <v>21.88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1127</v>
      </c>
      <c r="E135" s="82">
        <v>243.212219</v>
      </c>
      <c r="F135" s="82">
        <v>1473</v>
      </c>
      <c r="G135" s="82">
        <v>0</v>
      </c>
      <c r="H135" s="82">
        <v>0</v>
      </c>
      <c r="I135" s="82">
        <v>0</v>
      </c>
      <c r="J135" s="84">
        <v>100</v>
      </c>
      <c r="K135" s="84">
        <v>100</v>
      </c>
      <c r="L135" s="84">
        <v>100</v>
      </c>
      <c r="M135" s="86"/>
      <c r="N135" s="86"/>
      <c r="O135" s="86"/>
    </row>
    <row r="136" spans="1:15" x14ac:dyDescent="0.35">
      <c r="A136" s="38"/>
      <c r="B136" s="37" t="s">
        <v>30</v>
      </c>
      <c r="C136" s="32" t="s">
        <v>9</v>
      </c>
      <c r="D136" s="82">
        <v>4584.3559999999998</v>
      </c>
      <c r="E136" s="82">
        <v>2044.3953080000001</v>
      </c>
      <c r="F136" s="82">
        <v>12426</v>
      </c>
      <c r="G136" s="82">
        <v>2598</v>
      </c>
      <c r="H136" s="82">
        <v>931</v>
      </c>
      <c r="I136" s="82">
        <v>5584</v>
      </c>
      <c r="J136" s="84">
        <f t="shared" si="80"/>
        <v>76.459999999999994</v>
      </c>
      <c r="K136" s="84">
        <f t="shared" si="81"/>
        <v>119.59</v>
      </c>
      <c r="L136" s="84">
        <f t="shared" si="82"/>
        <v>122.53</v>
      </c>
      <c r="M136" s="86"/>
      <c r="N136" s="86"/>
      <c r="O136" s="86"/>
    </row>
    <row r="137" spans="1:15" x14ac:dyDescent="0.35">
      <c r="A137" s="38"/>
      <c r="B137" s="37" t="s">
        <v>31</v>
      </c>
      <c r="C137" s="37" t="s">
        <v>32</v>
      </c>
      <c r="D137" s="82">
        <v>33444</v>
      </c>
      <c r="E137" s="82">
        <v>187594.003409</v>
      </c>
      <c r="F137" s="82">
        <v>1144575</v>
      </c>
      <c r="G137" s="82">
        <v>33015</v>
      </c>
      <c r="H137" s="82">
        <v>143512</v>
      </c>
      <c r="I137" s="82">
        <v>860785</v>
      </c>
      <c r="J137" s="84">
        <f t="shared" si="80"/>
        <v>1.3</v>
      </c>
      <c r="K137" s="84">
        <f t="shared" si="81"/>
        <v>30.72</v>
      </c>
      <c r="L137" s="84">
        <f t="shared" si="82"/>
        <v>32.97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134744.726</v>
      </c>
      <c r="E138" s="82">
        <v>131718.84952399999</v>
      </c>
      <c r="F138" s="82">
        <v>803259</v>
      </c>
      <c r="G138" s="82">
        <v>109183</v>
      </c>
      <c r="H138" s="82">
        <v>108608</v>
      </c>
      <c r="I138" s="82">
        <v>651487</v>
      </c>
      <c r="J138" s="84">
        <f t="shared" si="80"/>
        <v>23.41</v>
      </c>
      <c r="K138" s="84">
        <f t="shared" si="81"/>
        <v>21.28</v>
      </c>
      <c r="L138" s="84">
        <f t="shared" si="82"/>
        <v>23.3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54424.695</v>
      </c>
      <c r="E139" s="82">
        <v>39568.075484000001</v>
      </c>
      <c r="F139" s="82">
        <v>241307</v>
      </c>
      <c r="G139" s="82">
        <v>47749</v>
      </c>
      <c r="H139" s="82">
        <v>34108</v>
      </c>
      <c r="I139" s="82">
        <v>204608</v>
      </c>
      <c r="J139" s="84">
        <f t="shared" si="80"/>
        <v>13.98</v>
      </c>
      <c r="K139" s="84">
        <f t="shared" si="81"/>
        <v>16.010000000000002</v>
      </c>
      <c r="L139" s="84">
        <f t="shared" si="82"/>
        <v>17.940000000000001</v>
      </c>
      <c r="M139" s="86"/>
      <c r="N139" s="86"/>
      <c r="O139" s="86"/>
    </row>
    <row r="140" spans="1:15" x14ac:dyDescent="0.35">
      <c r="A140" s="38"/>
      <c r="B140" s="37" t="s">
        <v>35</v>
      </c>
      <c r="C140" s="32" t="s">
        <v>9</v>
      </c>
      <c r="D140" s="82">
        <v>6781.8620000000001</v>
      </c>
      <c r="E140" s="82">
        <v>3480.158097</v>
      </c>
      <c r="F140" s="82">
        <v>21176</v>
      </c>
      <c r="G140" s="82">
        <v>9011</v>
      </c>
      <c r="H140" s="82">
        <v>4699</v>
      </c>
      <c r="I140" s="82">
        <v>28184</v>
      </c>
      <c r="J140" s="84">
        <f t="shared" si="80"/>
        <v>-24.74</v>
      </c>
      <c r="K140" s="84">
        <f t="shared" si="81"/>
        <v>-25.94</v>
      </c>
      <c r="L140" s="84">
        <f t="shared" si="82"/>
        <v>-24.87</v>
      </c>
      <c r="M140" s="86"/>
      <c r="N140" s="86"/>
      <c r="O140" s="86"/>
    </row>
    <row r="141" spans="1:15" x14ac:dyDescent="0.35">
      <c r="A141" s="38"/>
      <c r="B141" s="37" t="s">
        <v>36</v>
      </c>
      <c r="C141" s="37" t="s">
        <v>32</v>
      </c>
      <c r="D141" s="87">
        <v>10213.537</v>
      </c>
      <c r="E141" s="82">
        <v>141058.002362</v>
      </c>
      <c r="F141" s="82">
        <v>861180</v>
      </c>
      <c r="G141" s="87">
        <v>8528</v>
      </c>
      <c r="H141" s="82">
        <v>116962</v>
      </c>
      <c r="I141" s="82">
        <v>701442</v>
      </c>
      <c r="J141" s="84">
        <f t="shared" si="80"/>
        <v>19.760000000000002</v>
      </c>
      <c r="K141" s="84">
        <f t="shared" si="81"/>
        <v>20.6</v>
      </c>
      <c r="L141" s="84">
        <f t="shared" si="82"/>
        <v>22.77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28</v>
      </c>
      <c r="D142" s="82">
        <v>27193.022000000001</v>
      </c>
      <c r="E142" s="82">
        <v>17721.274302999998</v>
      </c>
      <c r="F142" s="82">
        <v>107946</v>
      </c>
      <c r="G142" s="82">
        <v>74943</v>
      </c>
      <c r="H142" s="82">
        <v>12610</v>
      </c>
      <c r="I142" s="82">
        <v>75615</v>
      </c>
      <c r="J142" s="84">
        <f t="shared" si="80"/>
        <v>-63.72</v>
      </c>
      <c r="K142" s="84">
        <f t="shared" si="81"/>
        <v>40.53</v>
      </c>
      <c r="L142" s="84">
        <f t="shared" si="82"/>
        <v>42.76</v>
      </c>
      <c r="M142" s="86"/>
      <c r="N142" s="86"/>
      <c r="O142" s="86"/>
    </row>
    <row r="143" spans="1:15" x14ac:dyDescent="0.35">
      <c r="A143" s="38"/>
      <c r="B143" s="37" t="s">
        <v>38</v>
      </c>
      <c r="C143" s="37" t="s">
        <v>39</v>
      </c>
      <c r="D143" s="79"/>
      <c r="E143" s="82">
        <v>32349.572184000001</v>
      </c>
      <c r="F143" s="82">
        <v>197427</v>
      </c>
      <c r="G143" s="79"/>
      <c r="H143" s="82">
        <v>28773</v>
      </c>
      <c r="I143" s="82">
        <v>172604</v>
      </c>
      <c r="J143" s="80" t="s">
        <v>22</v>
      </c>
      <c r="K143" s="84">
        <f t="shared" si="81"/>
        <v>12.43</v>
      </c>
      <c r="L143" s="84">
        <f t="shared" si="82"/>
        <v>14.38</v>
      </c>
      <c r="M143" s="86"/>
      <c r="N143" s="86"/>
      <c r="O143" s="86"/>
    </row>
    <row r="144" spans="1:15" x14ac:dyDescent="0.35">
      <c r="A144" s="38"/>
      <c r="B144" s="37" t="s">
        <v>40</v>
      </c>
      <c r="C144" s="37" t="s">
        <v>39</v>
      </c>
      <c r="D144" s="79"/>
      <c r="E144" s="82">
        <v>30276.993759999998</v>
      </c>
      <c r="F144" s="82">
        <v>184503</v>
      </c>
      <c r="G144" s="79"/>
      <c r="H144" s="82">
        <v>23622</v>
      </c>
      <c r="I144" s="82">
        <v>141737</v>
      </c>
      <c r="J144" s="80" t="s">
        <v>22</v>
      </c>
      <c r="K144" s="84">
        <f t="shared" si="81"/>
        <v>28.17</v>
      </c>
      <c r="L144" s="84">
        <f t="shared" si="82"/>
        <v>30.17</v>
      </c>
      <c r="M144" s="86"/>
      <c r="N144" s="86"/>
      <c r="O144" s="86"/>
    </row>
    <row r="145" spans="1:15" x14ac:dyDescent="0.35">
      <c r="A145" s="38"/>
      <c r="B145" s="37"/>
      <c r="C145" s="37"/>
      <c r="D145" s="79"/>
      <c r="E145" s="82"/>
      <c r="F145" s="82"/>
      <c r="G145" s="79"/>
      <c r="H145" s="82"/>
      <c r="I145" s="82"/>
      <c r="J145" s="84"/>
      <c r="K145" s="84"/>
      <c r="L145" s="84"/>
      <c r="M145" s="86"/>
      <c r="N145" s="86"/>
      <c r="O145" s="86"/>
    </row>
    <row r="146" spans="1:15" x14ac:dyDescent="0.35">
      <c r="A146" s="32" t="s">
        <v>41</v>
      </c>
      <c r="B146" s="37" t="s">
        <v>42</v>
      </c>
      <c r="C146" s="37" t="s">
        <v>39</v>
      </c>
      <c r="D146" s="78"/>
      <c r="E146" s="78">
        <f t="shared" ref="E146:I146" si="83">SUM(E147:E150)</f>
        <v>9560.5733920000002</v>
      </c>
      <c r="F146" s="78">
        <f t="shared" si="83"/>
        <v>58406</v>
      </c>
      <c r="G146" s="78"/>
      <c r="H146" s="78">
        <f t="shared" si="83"/>
        <v>7732</v>
      </c>
      <c r="I146" s="78">
        <f t="shared" si="83"/>
        <v>46333</v>
      </c>
      <c r="J146" s="80" t="s">
        <v>22</v>
      </c>
      <c r="K146" s="84">
        <f t="shared" ref="K146:L148" si="84">ROUND(E146/H146*100-100,2)</f>
        <v>23.65</v>
      </c>
      <c r="L146" s="84">
        <f t="shared" si="84"/>
        <v>26.06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78">
        <v>95025</v>
      </c>
      <c r="E147" s="78">
        <v>8559.3034250000001</v>
      </c>
      <c r="F147" s="78">
        <v>52352</v>
      </c>
      <c r="G147" s="78">
        <v>50840</v>
      </c>
      <c r="H147" s="78">
        <v>2527</v>
      </c>
      <c r="I147" s="78">
        <v>15068</v>
      </c>
      <c r="J147" s="84">
        <f>ROUND(D147/G147*100-100,2)</f>
        <v>86.91</v>
      </c>
      <c r="K147" s="84">
        <f>ROUND(E147/H147*100-100,2)</f>
        <v>238.71</v>
      </c>
      <c r="L147" s="84">
        <f>ROUND(F147/I147*100-100,2)</f>
        <v>247.44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82">
        <v>4073</v>
      </c>
      <c r="E148" s="82">
        <v>1001.269967</v>
      </c>
      <c r="F148" s="82">
        <v>6054</v>
      </c>
      <c r="G148" s="82">
        <v>17703</v>
      </c>
      <c r="H148" s="82">
        <v>1345</v>
      </c>
      <c r="I148" s="82">
        <v>8088</v>
      </c>
      <c r="J148" s="84">
        <f>ROUND(D148/G148*100-100,2)</f>
        <v>-76.989999999999995</v>
      </c>
      <c r="K148" s="84">
        <f t="shared" si="84"/>
        <v>-25.56</v>
      </c>
      <c r="L148" s="84">
        <f t="shared" si="84"/>
        <v>-25.15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78">
        <v>0</v>
      </c>
      <c r="E149" s="78">
        <v>0</v>
      </c>
      <c r="F149" s="78">
        <v>0</v>
      </c>
      <c r="G149" s="78">
        <v>70393</v>
      </c>
      <c r="H149" s="78">
        <v>3860</v>
      </c>
      <c r="I149" s="78">
        <v>23177</v>
      </c>
      <c r="J149" s="84">
        <f>ROUND(D149/G149*100-100,2)</f>
        <v>-100</v>
      </c>
      <c r="K149" s="84">
        <f>ROUND(E149/H149*100-100,2)</f>
        <v>-100</v>
      </c>
      <c r="L149" s="84">
        <f>ROUND(F149/I149*100-100,2)</f>
        <v>-100</v>
      </c>
      <c r="M149" s="86"/>
      <c r="N149" s="86"/>
      <c r="O149" s="86"/>
    </row>
    <row r="150" spans="1:15" x14ac:dyDescent="0.35">
      <c r="A150" s="38"/>
      <c r="B150" s="37" t="s">
        <v>46</v>
      </c>
      <c r="C150" s="32" t="s">
        <v>9</v>
      </c>
      <c r="D150" s="82">
        <v>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4">
        <v>0</v>
      </c>
      <c r="K150" s="84">
        <v>0</v>
      </c>
      <c r="L150" s="84">
        <v>0</v>
      </c>
      <c r="M150" s="86"/>
      <c r="N150" s="86"/>
      <c r="O150" s="86"/>
    </row>
    <row r="151" spans="1:15" x14ac:dyDescent="0.35">
      <c r="A151" s="38"/>
      <c r="B151" s="37"/>
      <c r="C151" s="32"/>
      <c r="D151" s="82"/>
      <c r="E151" s="82"/>
      <c r="F151" s="82"/>
      <c r="G151" s="82"/>
      <c r="H151" s="82"/>
      <c r="I151" s="82"/>
      <c r="J151" s="84"/>
      <c r="K151" s="84"/>
      <c r="L151" s="84"/>
      <c r="M151" s="86"/>
      <c r="N151" s="86"/>
      <c r="O151" s="86"/>
    </row>
    <row r="152" spans="1:15" x14ac:dyDescent="0.35">
      <c r="A152" s="38" t="s">
        <v>47</v>
      </c>
      <c r="B152" s="37" t="s">
        <v>48</v>
      </c>
      <c r="C152" s="37" t="s">
        <v>7</v>
      </c>
      <c r="D152" s="78"/>
      <c r="E152" s="78">
        <f t="shared" ref="E152:I152" si="85">SUM(E153,E154,E158,E169,E173,E177,E178,E179,E180,E185,E193,E194,E195,E196,E197,E198,E199)</f>
        <v>154945.40011300001</v>
      </c>
      <c r="F152" s="78">
        <f t="shared" si="85"/>
        <v>945278</v>
      </c>
      <c r="G152" s="78"/>
      <c r="H152" s="78">
        <f t="shared" si="85"/>
        <v>130391</v>
      </c>
      <c r="I152" s="78">
        <f t="shared" si="85"/>
        <v>782074</v>
      </c>
      <c r="J152" s="80" t="s">
        <v>22</v>
      </c>
      <c r="K152" s="84">
        <f t="shared" ref="K152:K157" si="86">ROUND(E152/H152*100-100,2)</f>
        <v>18.829999999999998</v>
      </c>
      <c r="L152" s="84">
        <f t="shared" ref="L152:L157" si="87">ROUND(F152/I152*100-100,2)</f>
        <v>20.87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28</v>
      </c>
      <c r="D153" s="82">
        <v>492.07900000000001</v>
      </c>
      <c r="E153" s="82">
        <v>2963.5715030000001</v>
      </c>
      <c r="F153" s="82">
        <v>18048</v>
      </c>
      <c r="G153" s="82">
        <v>295</v>
      </c>
      <c r="H153" s="82">
        <v>2530</v>
      </c>
      <c r="I153" s="82">
        <v>15164</v>
      </c>
      <c r="J153" s="84">
        <f>ROUND(D153/G153*100-100,2)</f>
        <v>66.81</v>
      </c>
      <c r="K153" s="84">
        <f>ROUND(E153/H153*100-100,2)</f>
        <v>17.14</v>
      </c>
      <c r="L153" s="84">
        <f>ROUND(F153/I153*100-100,2)</f>
        <v>19.02</v>
      </c>
      <c r="M153" s="86"/>
      <c r="N153" s="86"/>
      <c r="O153" s="86"/>
    </row>
    <row r="154" spans="1:15" x14ac:dyDescent="0.35">
      <c r="A154" s="38"/>
      <c r="B154" s="37" t="s">
        <v>50</v>
      </c>
      <c r="C154" s="37" t="s">
        <v>39</v>
      </c>
      <c r="D154" s="78"/>
      <c r="E154" s="78">
        <f t="shared" ref="E154:I154" si="88">SUM(E155:E157)</f>
        <v>12771.756187999999</v>
      </c>
      <c r="F154" s="78">
        <f t="shared" si="88"/>
        <v>77892</v>
      </c>
      <c r="G154" s="78"/>
      <c r="H154" s="78">
        <f t="shared" si="88"/>
        <v>11120</v>
      </c>
      <c r="I154" s="78">
        <f t="shared" si="88"/>
        <v>66682</v>
      </c>
      <c r="J154" s="80" t="s">
        <v>22</v>
      </c>
      <c r="K154" s="84">
        <f t="shared" si="86"/>
        <v>14.85</v>
      </c>
      <c r="L154" s="84">
        <f t="shared" si="87"/>
        <v>16.809999999999999</v>
      </c>
      <c r="M154" s="86"/>
      <c r="N154" s="86"/>
      <c r="O154" s="86"/>
    </row>
    <row r="155" spans="1:15" x14ac:dyDescent="0.35">
      <c r="B155" s="37" t="s">
        <v>51</v>
      </c>
      <c r="C155" s="37" t="s">
        <v>32</v>
      </c>
      <c r="D155" s="82">
        <v>701.13499999999999</v>
      </c>
      <c r="E155" s="82">
        <v>6100.0245359999999</v>
      </c>
      <c r="F155" s="82">
        <v>37159</v>
      </c>
      <c r="G155" s="82">
        <v>643</v>
      </c>
      <c r="H155" s="82">
        <v>5407</v>
      </c>
      <c r="I155" s="82">
        <v>32426</v>
      </c>
      <c r="J155" s="84">
        <f>ROUND(D155/G155*100-100,2)</f>
        <v>9.0399999999999991</v>
      </c>
      <c r="K155" s="84">
        <f t="shared" si="86"/>
        <v>12.82</v>
      </c>
      <c r="L155" s="84">
        <f t="shared" si="87"/>
        <v>14.6</v>
      </c>
      <c r="M155" s="86"/>
      <c r="N155" s="86"/>
      <c r="O155" s="86"/>
    </row>
    <row r="156" spans="1:15" x14ac:dyDescent="0.35">
      <c r="B156" s="37" t="s">
        <v>52</v>
      </c>
      <c r="C156" s="37" t="s">
        <v>32</v>
      </c>
      <c r="D156" s="82">
        <v>863</v>
      </c>
      <c r="E156" s="82">
        <v>2956.3951830000001</v>
      </c>
      <c r="F156" s="82">
        <v>18034</v>
      </c>
      <c r="G156" s="82">
        <v>328</v>
      </c>
      <c r="H156" s="82">
        <v>2949</v>
      </c>
      <c r="I156" s="82">
        <v>17682</v>
      </c>
      <c r="J156" s="84">
        <f>ROUND(D156/G156*100-100,2)</f>
        <v>163.11000000000001</v>
      </c>
      <c r="K156" s="84">
        <f t="shared" si="86"/>
        <v>0.25</v>
      </c>
      <c r="L156" s="84">
        <f t="shared" si="87"/>
        <v>1.99</v>
      </c>
      <c r="M156" s="86"/>
      <c r="N156" s="86"/>
      <c r="O156" s="86"/>
    </row>
    <row r="157" spans="1:15" x14ac:dyDescent="0.35">
      <c r="B157" s="37" t="s">
        <v>53</v>
      </c>
      <c r="C157" s="37" t="s">
        <v>39</v>
      </c>
      <c r="D157" s="79"/>
      <c r="E157" s="82">
        <v>3715.3364689999999</v>
      </c>
      <c r="F157" s="82">
        <v>22699</v>
      </c>
      <c r="G157" s="79"/>
      <c r="H157" s="82">
        <v>2764</v>
      </c>
      <c r="I157" s="82">
        <v>16574</v>
      </c>
      <c r="J157" s="80" t="s">
        <v>22</v>
      </c>
      <c r="K157" s="84">
        <f t="shared" si="86"/>
        <v>34.42</v>
      </c>
      <c r="L157" s="84">
        <f t="shared" si="87"/>
        <v>36.96</v>
      </c>
      <c r="M157" s="86"/>
      <c r="N157" s="86"/>
      <c r="O157" s="86"/>
    </row>
    <row r="158" spans="1:15" x14ac:dyDescent="0.35">
      <c r="A158" s="38"/>
      <c r="B158" s="37" t="s">
        <v>54</v>
      </c>
      <c r="C158" s="37" t="s">
        <v>28</v>
      </c>
      <c r="D158" s="82">
        <v>4258.3500000000004</v>
      </c>
      <c r="E158" s="82">
        <v>7276.9684319999997</v>
      </c>
      <c r="F158" s="82">
        <v>44399</v>
      </c>
      <c r="G158" s="82">
        <v>2196</v>
      </c>
      <c r="H158" s="82">
        <v>5174</v>
      </c>
      <c r="I158" s="82">
        <v>31034</v>
      </c>
      <c r="J158" s="84">
        <f>ROUND(D158/G158*100-100,2)</f>
        <v>93.91</v>
      </c>
      <c r="K158" s="84">
        <f>ROUND(E158/H158*100-100,2)</f>
        <v>40.64</v>
      </c>
      <c r="L158" s="84">
        <f>ROUND(F158/I158*100-100,2)</f>
        <v>43.07</v>
      </c>
      <c r="M158" s="86"/>
      <c r="N158" s="86"/>
      <c r="O158" s="86"/>
    </row>
    <row r="159" spans="1:15" x14ac:dyDescent="0.35">
      <c r="A159" s="40"/>
      <c r="B159" s="34"/>
      <c r="C159" s="34"/>
      <c r="D159" s="88"/>
      <c r="E159" s="88"/>
      <c r="F159" s="89"/>
      <c r="G159" s="88"/>
      <c r="H159" s="88"/>
      <c r="I159" s="88"/>
      <c r="J159" s="90"/>
      <c r="K159" s="90"/>
      <c r="L159" s="90"/>
      <c r="M159" s="85"/>
      <c r="N159" s="86"/>
      <c r="O159" s="86"/>
    </row>
    <row r="160" spans="1:15" x14ac:dyDescent="0.35">
      <c r="J160" s="39"/>
      <c r="K160" s="39" t="s">
        <v>94</v>
      </c>
      <c r="L160" s="39"/>
      <c r="N160" s="49"/>
      <c r="O160" s="49"/>
    </row>
    <row r="161" spans="1:15" x14ac:dyDescent="0.35">
      <c r="A161" s="118" t="s">
        <v>123</v>
      </c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N161" s="49"/>
      <c r="O161" s="49"/>
    </row>
    <row r="162" spans="1:15" x14ac:dyDescent="0.35">
      <c r="A162" s="32"/>
      <c r="B162" s="32"/>
      <c r="C162" s="32"/>
      <c r="D162" s="32"/>
      <c r="E162" s="44"/>
      <c r="F162" s="32"/>
      <c r="G162" s="32"/>
      <c r="H162" s="44"/>
      <c r="I162" s="32"/>
      <c r="J162" s="32"/>
      <c r="K162" s="44"/>
      <c r="L162" s="32"/>
      <c r="N162" s="49"/>
      <c r="O162" s="49"/>
    </row>
    <row r="163" spans="1:15" x14ac:dyDescent="0.35">
      <c r="B163" s="2" t="s">
        <v>116</v>
      </c>
      <c r="E163" s="3"/>
      <c r="H163" s="3"/>
      <c r="I163" s="37" t="s">
        <v>115</v>
      </c>
      <c r="K163" s="3"/>
      <c r="N163" s="49"/>
      <c r="O163" s="49"/>
    </row>
    <row r="164" spans="1:15" x14ac:dyDescent="0.35">
      <c r="E164" s="3"/>
      <c r="H164" s="3"/>
      <c r="I164" s="37" t="s">
        <v>114</v>
      </c>
      <c r="J164" s="34"/>
      <c r="K164" s="41"/>
      <c r="L164" s="34"/>
      <c r="N164" s="49"/>
      <c r="O164" s="49"/>
    </row>
    <row r="165" spans="1:15" x14ac:dyDescent="0.35">
      <c r="A165" s="45"/>
      <c r="B165" s="6"/>
      <c r="C165" s="7" t="s">
        <v>95</v>
      </c>
      <c r="D165" s="116" t="s">
        <v>124</v>
      </c>
      <c r="E165" s="117"/>
      <c r="F165" s="119"/>
      <c r="G165" s="116" t="s">
        <v>125</v>
      </c>
      <c r="H165" s="117"/>
      <c r="I165" s="119"/>
      <c r="J165" s="19" t="s">
        <v>126</v>
      </c>
      <c r="K165" s="3"/>
      <c r="N165" s="49"/>
      <c r="O165" s="49"/>
    </row>
    <row r="166" spans="1:15" x14ac:dyDescent="0.35">
      <c r="A166" s="2" t="s">
        <v>1</v>
      </c>
      <c r="B166" s="13"/>
      <c r="C166" s="32" t="s">
        <v>96</v>
      </c>
      <c r="D166" s="15"/>
      <c r="E166" s="3"/>
      <c r="F166" s="16"/>
      <c r="H166" s="18"/>
      <c r="J166" s="46" t="s">
        <v>127</v>
      </c>
      <c r="K166" s="41"/>
      <c r="L166" s="34"/>
      <c r="N166" s="49"/>
      <c r="O166" s="49"/>
    </row>
    <row r="167" spans="1:15" x14ac:dyDescent="0.35">
      <c r="A167" s="37" t="s">
        <v>2</v>
      </c>
      <c r="B167" s="13" t="s">
        <v>98</v>
      </c>
      <c r="C167" s="32" t="s">
        <v>99</v>
      </c>
      <c r="D167" s="15" t="s">
        <v>100</v>
      </c>
      <c r="E167" s="114" t="s">
        <v>101</v>
      </c>
      <c r="F167" s="115"/>
      <c r="G167" s="37" t="s">
        <v>100</v>
      </c>
      <c r="H167" s="114" t="s">
        <v>101</v>
      </c>
      <c r="I167" s="115"/>
      <c r="J167" s="19" t="s">
        <v>100</v>
      </c>
      <c r="K167" s="116" t="s">
        <v>101</v>
      </c>
      <c r="L167" s="117"/>
      <c r="N167" s="49"/>
      <c r="O167" s="49"/>
    </row>
    <row r="168" spans="1:15" x14ac:dyDescent="0.35">
      <c r="A168" s="34"/>
      <c r="B168" s="23"/>
      <c r="C168" s="24" t="s">
        <v>102</v>
      </c>
      <c r="D168" s="23"/>
      <c r="E168" s="25" t="s">
        <v>103</v>
      </c>
      <c r="F168" s="26" t="s">
        <v>104</v>
      </c>
      <c r="G168" s="27"/>
      <c r="H168" s="25" t="s">
        <v>103</v>
      </c>
      <c r="I168" s="26" t="s">
        <v>105</v>
      </c>
      <c r="J168" s="28"/>
      <c r="K168" s="25" t="s">
        <v>103</v>
      </c>
      <c r="L168" s="47" t="s">
        <v>105</v>
      </c>
      <c r="N168" s="49"/>
      <c r="O168" s="49"/>
    </row>
    <row r="169" spans="1:15" x14ac:dyDescent="0.35">
      <c r="A169" s="38"/>
      <c r="B169" s="37" t="s">
        <v>56</v>
      </c>
      <c r="C169" s="37" t="s">
        <v>7</v>
      </c>
      <c r="D169" s="79"/>
      <c r="E169" s="78">
        <f t="shared" ref="E169:I169" si="89">SUM(E170:E172)</f>
        <v>25257.128723000009</v>
      </c>
      <c r="F169" s="78">
        <f t="shared" si="89"/>
        <v>154457</v>
      </c>
      <c r="G169" s="79"/>
      <c r="H169" s="78">
        <f t="shared" si="89"/>
        <v>24300</v>
      </c>
      <c r="I169" s="78">
        <f t="shared" si="89"/>
        <v>145733</v>
      </c>
      <c r="J169" s="80" t="s">
        <v>22</v>
      </c>
      <c r="K169" s="84">
        <f t="shared" ref="K169:K187" si="90">ROUND(E169/H169*100-100,2)</f>
        <v>3.94</v>
      </c>
      <c r="L169" s="84">
        <f t="shared" ref="L169:L187" si="91">ROUND(F169/I169*100-100,2)</f>
        <v>5.99</v>
      </c>
      <c r="M169" s="86"/>
      <c r="N169" s="86"/>
      <c r="O169" s="86"/>
    </row>
    <row r="170" spans="1:15" x14ac:dyDescent="0.35">
      <c r="B170" s="37" t="s">
        <v>58</v>
      </c>
      <c r="C170" s="32" t="s">
        <v>59</v>
      </c>
      <c r="D170" s="82">
        <v>448</v>
      </c>
      <c r="E170" s="82">
        <v>13147.07471600001</v>
      </c>
      <c r="F170" s="82">
        <v>80487</v>
      </c>
      <c r="G170" s="82">
        <v>298</v>
      </c>
      <c r="H170" s="82">
        <v>12932</v>
      </c>
      <c r="I170" s="82">
        <v>77551</v>
      </c>
      <c r="J170" s="84">
        <f>ROUND(D170/G170*100-100,2)</f>
        <v>50.34</v>
      </c>
      <c r="K170" s="84">
        <f t="shared" si="90"/>
        <v>1.66</v>
      </c>
      <c r="L170" s="84">
        <f t="shared" si="91"/>
        <v>3.79</v>
      </c>
      <c r="M170" s="86"/>
      <c r="N170" s="86"/>
      <c r="O170" s="86"/>
    </row>
    <row r="171" spans="1:15" x14ac:dyDescent="0.35">
      <c r="B171" s="37" t="s">
        <v>60</v>
      </c>
      <c r="C171" s="32" t="s">
        <v>59</v>
      </c>
      <c r="D171" s="82">
        <v>3386</v>
      </c>
      <c r="E171" s="82">
        <v>11359.631007</v>
      </c>
      <c r="F171" s="82">
        <v>69387</v>
      </c>
      <c r="G171" s="82">
        <v>1443</v>
      </c>
      <c r="H171" s="82">
        <v>10705</v>
      </c>
      <c r="I171" s="82">
        <v>64206</v>
      </c>
      <c r="J171" s="84">
        <f>ROUND(D171/G171*100-100,2)</f>
        <v>134.65</v>
      </c>
      <c r="K171" s="84">
        <f t="shared" si="90"/>
        <v>6.12</v>
      </c>
      <c r="L171" s="84">
        <f t="shared" si="91"/>
        <v>8.07</v>
      </c>
      <c r="M171" s="86"/>
      <c r="N171" s="86"/>
      <c r="O171" s="86"/>
    </row>
    <row r="172" spans="1:15" x14ac:dyDescent="0.35">
      <c r="B172" s="37" t="s">
        <v>61</v>
      </c>
      <c r="C172" s="37" t="s">
        <v>7</v>
      </c>
      <c r="D172" s="79"/>
      <c r="E172" s="82">
        <v>750.423</v>
      </c>
      <c r="F172" s="82">
        <v>4583</v>
      </c>
      <c r="G172" s="79"/>
      <c r="H172" s="82">
        <v>663</v>
      </c>
      <c r="I172" s="82">
        <v>3976</v>
      </c>
      <c r="J172" s="80" t="s">
        <v>22</v>
      </c>
      <c r="K172" s="84">
        <f t="shared" si="90"/>
        <v>13.19</v>
      </c>
      <c r="L172" s="84">
        <f t="shared" si="91"/>
        <v>15.27</v>
      </c>
      <c r="M172" s="86"/>
      <c r="N172" s="86"/>
      <c r="O172" s="86"/>
    </row>
    <row r="173" spans="1:15" x14ac:dyDescent="0.35">
      <c r="A173" s="38"/>
      <c r="B173" s="37" t="s">
        <v>62</v>
      </c>
      <c r="C173" s="37" t="s">
        <v>63</v>
      </c>
      <c r="D173" s="78">
        <f t="shared" ref="D173:I173" si="92">SUM(D174:D176)</f>
        <v>3954.7420000000002</v>
      </c>
      <c r="E173" s="78">
        <f t="shared" si="92"/>
        <v>6311.3646810000009</v>
      </c>
      <c r="F173" s="78">
        <f t="shared" si="92"/>
        <v>38542</v>
      </c>
      <c r="G173" s="78">
        <f t="shared" si="92"/>
        <v>3672</v>
      </c>
      <c r="H173" s="78">
        <f t="shared" si="92"/>
        <v>5575</v>
      </c>
      <c r="I173" s="78">
        <f t="shared" si="92"/>
        <v>33447</v>
      </c>
      <c r="J173" s="84">
        <f>ROUND(D173/G173*100-100,2)</f>
        <v>7.7</v>
      </c>
      <c r="K173" s="84">
        <f t="shared" si="90"/>
        <v>13.21</v>
      </c>
      <c r="L173" s="84">
        <f t="shared" si="91"/>
        <v>15.23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63</v>
      </c>
      <c r="D174" s="82">
        <v>1963.779</v>
      </c>
      <c r="E174" s="82">
        <v>5269.8243600000005</v>
      </c>
      <c r="F174" s="82">
        <v>32185</v>
      </c>
      <c r="G174" s="82">
        <v>1800</v>
      </c>
      <c r="H174" s="82">
        <v>4888</v>
      </c>
      <c r="I174" s="82">
        <v>29324</v>
      </c>
      <c r="J174" s="84">
        <f>ROUND(D174/G174*100-100,2)</f>
        <v>9.1</v>
      </c>
      <c r="K174" s="84">
        <f t="shared" si="90"/>
        <v>7.81</v>
      </c>
      <c r="L174" s="84">
        <f t="shared" si="91"/>
        <v>9.76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63</v>
      </c>
      <c r="D175" s="87">
        <v>3.8</v>
      </c>
      <c r="E175" s="82">
        <v>3.6080100000000002</v>
      </c>
      <c r="F175" s="82">
        <v>25</v>
      </c>
      <c r="G175" s="87">
        <v>17</v>
      </c>
      <c r="H175" s="82">
        <v>11</v>
      </c>
      <c r="I175" s="82">
        <v>68</v>
      </c>
      <c r="J175" s="84">
        <f>ROUND(D175/G175*100-100,2)</f>
        <v>-77.650000000000006</v>
      </c>
      <c r="K175" s="84">
        <f t="shared" si="90"/>
        <v>-67.2</v>
      </c>
      <c r="L175" s="84">
        <f t="shared" si="91"/>
        <v>-63.24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63</v>
      </c>
      <c r="D176" s="82">
        <v>1987.163</v>
      </c>
      <c r="E176" s="82">
        <v>1037.932311</v>
      </c>
      <c r="F176" s="82">
        <v>6332</v>
      </c>
      <c r="G176" s="82">
        <v>1855</v>
      </c>
      <c r="H176" s="82">
        <v>676</v>
      </c>
      <c r="I176" s="82">
        <v>4055</v>
      </c>
      <c r="J176" s="84">
        <f>ROUND(D176/G176*100-100,2)</f>
        <v>7.12</v>
      </c>
      <c r="K176" s="84">
        <f t="shared" si="90"/>
        <v>53.54</v>
      </c>
      <c r="L176" s="84">
        <f t="shared" si="91"/>
        <v>56.15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16051.71819399999</v>
      </c>
      <c r="F177" s="82">
        <v>98147</v>
      </c>
      <c r="G177" s="79"/>
      <c r="H177" s="82">
        <v>17429</v>
      </c>
      <c r="I177" s="82">
        <v>104508</v>
      </c>
      <c r="J177" s="80" t="s">
        <v>22</v>
      </c>
      <c r="K177" s="84">
        <f t="shared" si="90"/>
        <v>-7.9</v>
      </c>
      <c r="L177" s="84">
        <f t="shared" si="91"/>
        <v>-6.09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7</v>
      </c>
      <c r="D178" s="79"/>
      <c r="E178" s="82">
        <v>4565.6741789999996</v>
      </c>
      <c r="F178" s="82">
        <v>27864</v>
      </c>
      <c r="G178" s="79"/>
      <c r="H178" s="82">
        <v>4677</v>
      </c>
      <c r="I178" s="82">
        <v>28053</v>
      </c>
      <c r="J178" s="80" t="s">
        <v>22</v>
      </c>
      <c r="K178" s="84">
        <f t="shared" si="90"/>
        <v>-2.38</v>
      </c>
      <c r="L178" s="84">
        <f t="shared" si="91"/>
        <v>-0.67</v>
      </c>
      <c r="M178" s="86"/>
      <c r="N178" s="86"/>
      <c r="O178" s="86"/>
    </row>
    <row r="179" spans="1:15" x14ac:dyDescent="0.35">
      <c r="A179" s="38"/>
      <c r="B179" s="37" t="s">
        <v>69</v>
      </c>
      <c r="C179" s="37" t="s">
        <v>70</v>
      </c>
      <c r="D179" s="82">
        <v>957.87799999999993</v>
      </c>
      <c r="E179" s="82">
        <v>306.43818499999998</v>
      </c>
      <c r="F179" s="82">
        <v>1888</v>
      </c>
      <c r="G179" s="82">
        <v>234</v>
      </c>
      <c r="H179" s="82">
        <v>155</v>
      </c>
      <c r="I179" s="82">
        <v>932</v>
      </c>
      <c r="J179" s="84">
        <f>ROUND(D179/G179*100-100,2)</f>
        <v>309.35000000000002</v>
      </c>
      <c r="K179" s="84">
        <f>ROUND(E179/H179*100-100,2)</f>
        <v>97.7</v>
      </c>
      <c r="L179" s="84">
        <f>ROUND(F179/I179*100-100,2)</f>
        <v>102.58</v>
      </c>
      <c r="M179" s="86"/>
      <c r="N179" s="86"/>
      <c r="O179" s="86"/>
    </row>
    <row r="180" spans="1:15" x14ac:dyDescent="0.35">
      <c r="A180" s="38"/>
      <c r="B180" s="37" t="s">
        <v>71</v>
      </c>
      <c r="C180" s="37" t="s">
        <v>7</v>
      </c>
      <c r="D180" s="79"/>
      <c r="E180" s="78">
        <f t="shared" ref="E180:I180" si="93">SUM(E182:E184)</f>
        <v>59443.690583000003</v>
      </c>
      <c r="F180" s="78">
        <f t="shared" si="93"/>
        <v>362493</v>
      </c>
      <c r="G180" s="79"/>
      <c r="H180" s="78">
        <f t="shared" si="93"/>
        <v>37322</v>
      </c>
      <c r="I180" s="78">
        <f t="shared" si="93"/>
        <v>223886</v>
      </c>
      <c r="J180" s="80" t="s">
        <v>22</v>
      </c>
      <c r="K180" s="84">
        <f t="shared" si="90"/>
        <v>59.27</v>
      </c>
      <c r="L180" s="84">
        <f t="shared" si="91"/>
        <v>61.91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70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4">
        <v>0</v>
      </c>
      <c r="K181" s="84">
        <v>0</v>
      </c>
      <c r="L181" s="84">
        <v>0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70</v>
      </c>
      <c r="D182" s="82">
        <v>58147.258999999998</v>
      </c>
      <c r="E182" s="82">
        <v>14240.071151</v>
      </c>
      <c r="F182" s="82">
        <v>86952</v>
      </c>
      <c r="G182" s="82">
        <v>55688</v>
      </c>
      <c r="H182" s="82">
        <v>8582</v>
      </c>
      <c r="I182" s="82">
        <v>51446</v>
      </c>
      <c r="J182" s="84">
        <f>ROUND(D182/G182*100-100,2)</f>
        <v>4.42</v>
      </c>
      <c r="K182" s="84">
        <f t="shared" si="90"/>
        <v>65.930000000000007</v>
      </c>
      <c r="L182" s="84">
        <f t="shared" si="91"/>
        <v>69.02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70</v>
      </c>
      <c r="D183" s="82">
        <v>7318</v>
      </c>
      <c r="E183" s="82">
        <v>12045.534943999999</v>
      </c>
      <c r="F183" s="82">
        <v>73428</v>
      </c>
      <c r="G183" s="82">
        <v>4477</v>
      </c>
      <c r="H183" s="82">
        <v>11396</v>
      </c>
      <c r="I183" s="82">
        <v>68393</v>
      </c>
      <c r="J183" s="84">
        <f>ROUND(D183/G183*100-100,2)</f>
        <v>63.46</v>
      </c>
      <c r="K183" s="84">
        <f t="shared" si="90"/>
        <v>5.7</v>
      </c>
      <c r="L183" s="84">
        <f t="shared" si="91"/>
        <v>7.36</v>
      </c>
      <c r="M183" s="86"/>
      <c r="N183" s="86"/>
      <c r="O183" s="86"/>
    </row>
    <row r="184" spans="1:15" x14ac:dyDescent="0.35">
      <c r="A184" s="37"/>
      <c r="B184" s="37" t="s">
        <v>75</v>
      </c>
      <c r="C184" s="37" t="s">
        <v>7</v>
      </c>
      <c r="D184" s="79"/>
      <c r="E184" s="82">
        <v>33158.084488</v>
      </c>
      <c r="F184" s="82">
        <v>202113</v>
      </c>
      <c r="G184" s="79"/>
      <c r="H184" s="82">
        <v>17344</v>
      </c>
      <c r="I184" s="82">
        <v>104047</v>
      </c>
      <c r="J184" s="80" t="s">
        <v>22</v>
      </c>
      <c r="K184" s="84">
        <f t="shared" si="90"/>
        <v>91.18</v>
      </c>
      <c r="L184" s="84">
        <f t="shared" si="91"/>
        <v>94.25</v>
      </c>
      <c r="M184" s="86"/>
      <c r="N184" s="86"/>
      <c r="O184" s="86"/>
    </row>
    <row r="185" spans="1:15" x14ac:dyDescent="0.35">
      <c r="A185" s="38"/>
      <c r="B185" s="37" t="s">
        <v>76</v>
      </c>
      <c r="C185" s="37" t="s">
        <v>7</v>
      </c>
      <c r="D185" s="79"/>
      <c r="E185" s="78">
        <f t="shared" ref="E185:I185" si="94">SUM(E186:E192)</f>
        <v>8674.8292869999987</v>
      </c>
      <c r="F185" s="78">
        <f t="shared" si="94"/>
        <v>53045</v>
      </c>
      <c r="G185" s="79"/>
      <c r="H185" s="78">
        <f t="shared" si="94"/>
        <v>7974</v>
      </c>
      <c r="I185" s="78">
        <f t="shared" si="94"/>
        <v>47845</v>
      </c>
      <c r="J185" s="80" t="s">
        <v>22</v>
      </c>
      <c r="K185" s="84">
        <f t="shared" si="90"/>
        <v>8.7899999999999991</v>
      </c>
      <c r="L185" s="84">
        <f t="shared" si="91"/>
        <v>10.87</v>
      </c>
      <c r="M185" s="86"/>
      <c r="N185" s="86"/>
      <c r="O185" s="86"/>
    </row>
    <row r="186" spans="1:15" x14ac:dyDescent="0.35">
      <c r="A186" s="37"/>
      <c r="B186" s="37" t="s">
        <v>77</v>
      </c>
      <c r="C186" s="32" t="s">
        <v>78</v>
      </c>
      <c r="D186" s="82">
        <v>327.30399999999997</v>
      </c>
      <c r="E186" s="82">
        <v>927.58111899999994</v>
      </c>
      <c r="F186" s="82">
        <v>5687</v>
      </c>
      <c r="G186" s="82">
        <v>473</v>
      </c>
      <c r="H186" s="82">
        <v>1229</v>
      </c>
      <c r="I186" s="82">
        <v>7365</v>
      </c>
      <c r="J186" s="84">
        <f>ROUND(D186/G186*100-100,2)</f>
        <v>-30.8</v>
      </c>
      <c r="K186" s="84">
        <f>ROUND(E186/H186*100-100,2)</f>
        <v>-24.53</v>
      </c>
      <c r="L186" s="84">
        <f>ROUND(F186/I186*100-100,2)</f>
        <v>-22.78</v>
      </c>
      <c r="M186" s="86"/>
      <c r="N186" s="86"/>
      <c r="O186" s="86"/>
    </row>
    <row r="187" spans="1:15" x14ac:dyDescent="0.35">
      <c r="A187" s="37"/>
      <c r="B187" s="37" t="s">
        <v>79</v>
      </c>
      <c r="C187" s="37" t="s">
        <v>7</v>
      </c>
      <c r="D187" s="79"/>
      <c r="E187" s="82">
        <v>383.67560800000001</v>
      </c>
      <c r="F187" s="82">
        <v>2343</v>
      </c>
      <c r="G187" s="79"/>
      <c r="H187" s="82">
        <v>388</v>
      </c>
      <c r="I187" s="82">
        <v>2328</v>
      </c>
      <c r="J187" s="80" t="s">
        <v>22</v>
      </c>
      <c r="K187" s="84">
        <f t="shared" si="90"/>
        <v>-1.1100000000000001</v>
      </c>
      <c r="L187" s="84">
        <f t="shared" si="91"/>
        <v>0.64</v>
      </c>
      <c r="M187" s="86"/>
      <c r="N187" s="86"/>
      <c r="O187" s="86"/>
    </row>
    <row r="188" spans="1:15" x14ac:dyDescent="0.35">
      <c r="B188" s="37" t="s">
        <v>80</v>
      </c>
      <c r="C188" s="37" t="s">
        <v>7</v>
      </c>
      <c r="D188" s="79"/>
      <c r="E188" s="82">
        <v>1133.340551</v>
      </c>
      <c r="F188" s="82">
        <v>6930</v>
      </c>
      <c r="G188" s="79"/>
      <c r="H188" s="82">
        <v>1662</v>
      </c>
      <c r="I188" s="82">
        <v>9970</v>
      </c>
      <c r="J188" s="80" t="s">
        <v>22</v>
      </c>
      <c r="K188" s="84">
        <f t="shared" ref="K188" si="95">ROUND(E188/H188*100-100,2)</f>
        <v>-31.81</v>
      </c>
      <c r="L188" s="84">
        <f t="shared" ref="L188" si="96">ROUND(F188/I188*100-100,2)</f>
        <v>-30.49</v>
      </c>
      <c r="M188" s="86"/>
      <c r="N188" s="86"/>
      <c r="O188" s="86"/>
    </row>
    <row r="189" spans="1:15" x14ac:dyDescent="0.35">
      <c r="B189" s="37" t="s">
        <v>81</v>
      </c>
      <c r="D189" s="82"/>
      <c r="E189" s="78"/>
      <c r="F189" s="78"/>
      <c r="G189" s="82"/>
      <c r="H189" s="78"/>
      <c r="I189" s="78"/>
      <c r="J189" s="84"/>
      <c r="K189" s="84"/>
      <c r="L189" s="84"/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78">
        <v>2536.7478469999987</v>
      </c>
      <c r="F190" s="78">
        <v>15477</v>
      </c>
      <c r="G190" s="79"/>
      <c r="H190" s="78">
        <v>2076</v>
      </c>
      <c r="I190" s="78">
        <v>12455</v>
      </c>
      <c r="J190" s="80" t="s">
        <v>22</v>
      </c>
      <c r="K190" s="84">
        <f t="shared" ref="K190:K199" si="97">ROUND(E190/H190*100-100,2)</f>
        <v>22.19</v>
      </c>
      <c r="L190" s="84">
        <f t="shared" ref="L190:L199" si="98">ROUND(F190/I190*100-100,2)</f>
        <v>24.26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1018.426886</v>
      </c>
      <c r="F191" s="82">
        <v>6207</v>
      </c>
      <c r="G191" s="79"/>
      <c r="H191" s="82">
        <v>772</v>
      </c>
      <c r="I191" s="82">
        <v>4634</v>
      </c>
      <c r="J191" s="80" t="s">
        <v>22</v>
      </c>
      <c r="K191" s="84">
        <f t="shared" si="97"/>
        <v>31.92</v>
      </c>
      <c r="L191" s="84">
        <f t="shared" si="98"/>
        <v>33.94</v>
      </c>
      <c r="M191" s="86"/>
      <c r="N191" s="86"/>
      <c r="O191" s="86"/>
    </row>
    <row r="192" spans="1:15" x14ac:dyDescent="0.35">
      <c r="B192" s="37" t="s">
        <v>84</v>
      </c>
      <c r="C192" s="37" t="s">
        <v>7</v>
      </c>
      <c r="D192" s="79"/>
      <c r="E192" s="82">
        <v>2675.057276</v>
      </c>
      <c r="F192" s="82">
        <v>16401</v>
      </c>
      <c r="G192" s="79"/>
      <c r="H192" s="82">
        <v>1847</v>
      </c>
      <c r="I192" s="82">
        <v>11093</v>
      </c>
      <c r="J192" s="80" t="s">
        <v>22</v>
      </c>
      <c r="K192" s="84">
        <f t="shared" si="97"/>
        <v>44.83</v>
      </c>
      <c r="L192" s="84">
        <f t="shared" si="98"/>
        <v>47.85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70</v>
      </c>
      <c r="D193" s="82">
        <v>2</v>
      </c>
      <c r="E193" s="82">
        <v>210.739011</v>
      </c>
      <c r="F193" s="82">
        <v>1278</v>
      </c>
      <c r="G193" s="82">
        <v>1</v>
      </c>
      <c r="H193" s="82">
        <v>266</v>
      </c>
      <c r="I193" s="82">
        <v>1596</v>
      </c>
      <c r="J193" s="84">
        <f>ROUND(D193/G193*100-100,2)</f>
        <v>100</v>
      </c>
      <c r="K193" s="84">
        <f t="shared" si="97"/>
        <v>-20.77</v>
      </c>
      <c r="L193" s="84">
        <f t="shared" si="98"/>
        <v>-19.920000000000002</v>
      </c>
      <c r="M193" s="86"/>
      <c r="N193" s="86"/>
      <c r="O193" s="86"/>
    </row>
    <row r="194" spans="1:18" x14ac:dyDescent="0.35">
      <c r="A194" s="38"/>
      <c r="B194" s="37" t="s">
        <v>86</v>
      </c>
      <c r="C194" s="37" t="s">
        <v>7</v>
      </c>
      <c r="D194" s="79"/>
      <c r="E194" s="82">
        <v>300.32325300000002</v>
      </c>
      <c r="F194" s="82">
        <v>1835</v>
      </c>
      <c r="G194" s="79"/>
      <c r="H194" s="82">
        <v>319</v>
      </c>
      <c r="I194" s="82">
        <v>1916</v>
      </c>
      <c r="J194" s="80" t="s">
        <v>22</v>
      </c>
      <c r="K194" s="84">
        <f t="shared" si="97"/>
        <v>-5.85</v>
      </c>
      <c r="L194" s="84">
        <f t="shared" si="98"/>
        <v>-4.2300000000000004</v>
      </c>
      <c r="M194" s="86"/>
      <c r="N194" s="86"/>
      <c r="O194" s="86"/>
    </row>
    <row r="195" spans="1:18" x14ac:dyDescent="0.35">
      <c r="A195" s="38"/>
      <c r="B195" s="37" t="s">
        <v>87</v>
      </c>
      <c r="C195" s="32" t="s">
        <v>78</v>
      </c>
      <c r="D195" s="82">
        <v>221.12200000000001</v>
      </c>
      <c r="E195" s="82">
        <v>341.280913</v>
      </c>
      <c r="F195" s="82">
        <v>2068</v>
      </c>
      <c r="G195" s="82">
        <v>25</v>
      </c>
      <c r="H195" s="82">
        <v>107</v>
      </c>
      <c r="I195" s="82">
        <v>644</v>
      </c>
      <c r="J195" s="84">
        <f t="shared" ref="J195:J196" si="99">ROUND(D195/G195*100-100,2)</f>
        <v>784.49</v>
      </c>
      <c r="K195" s="84">
        <f t="shared" si="97"/>
        <v>218.95</v>
      </c>
      <c r="L195" s="84">
        <f t="shared" si="98"/>
        <v>221.12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70</v>
      </c>
      <c r="D196" s="82">
        <v>74</v>
      </c>
      <c r="E196" s="82">
        <v>1.844598</v>
      </c>
      <c r="F196" s="82">
        <v>9</v>
      </c>
      <c r="G196" s="82">
        <v>285</v>
      </c>
      <c r="H196" s="82">
        <v>5</v>
      </c>
      <c r="I196" s="82">
        <v>27</v>
      </c>
      <c r="J196" s="84">
        <f t="shared" si="99"/>
        <v>-74.040000000000006</v>
      </c>
      <c r="K196" s="84">
        <f t="shared" si="97"/>
        <v>-63.11</v>
      </c>
      <c r="L196" s="84">
        <f t="shared" si="98"/>
        <v>-66.67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7</v>
      </c>
      <c r="D197" s="79"/>
      <c r="E197" s="82">
        <v>0</v>
      </c>
      <c r="F197" s="82">
        <v>0</v>
      </c>
      <c r="G197" s="79"/>
      <c r="H197" s="82">
        <v>1</v>
      </c>
      <c r="I197" s="82">
        <v>3</v>
      </c>
      <c r="J197" s="80" t="s">
        <v>22</v>
      </c>
      <c r="K197" s="84">
        <f t="shared" ref="K197" si="100">ROUND(E197/H197*100-100,2)</f>
        <v>-100</v>
      </c>
      <c r="L197" s="84">
        <f t="shared" ref="L197" si="101">ROUND(F197/I197*100-100,2)</f>
        <v>-100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70</v>
      </c>
      <c r="D198" s="82">
        <v>1555452</v>
      </c>
      <c r="E198" s="82">
        <v>9138.531078</v>
      </c>
      <c r="F198" s="82">
        <v>55201</v>
      </c>
      <c r="G198" s="82">
        <v>2206712</v>
      </c>
      <c r="H198" s="82">
        <v>12051</v>
      </c>
      <c r="I198" s="82">
        <v>72295</v>
      </c>
      <c r="J198" s="84">
        <f t="shared" ref="J198:J199" si="102">ROUND(D198/G198*100-100,2)</f>
        <v>-29.51</v>
      </c>
      <c r="K198" s="84">
        <f t="shared" si="97"/>
        <v>-24.17</v>
      </c>
      <c r="L198" s="84">
        <f t="shared" si="98"/>
        <v>-23.64</v>
      </c>
      <c r="M198" s="86"/>
      <c r="N198" s="86"/>
      <c r="O198" s="86"/>
    </row>
    <row r="199" spans="1:18" x14ac:dyDescent="0.35">
      <c r="A199" s="38"/>
      <c r="B199" s="37" t="s">
        <v>91</v>
      </c>
      <c r="C199" s="37" t="s">
        <v>70</v>
      </c>
      <c r="D199" s="82">
        <v>6172.9920000000002</v>
      </c>
      <c r="E199" s="82">
        <v>1329.541305</v>
      </c>
      <c r="F199" s="82">
        <v>8112</v>
      </c>
      <c r="G199" s="82">
        <v>7290</v>
      </c>
      <c r="H199" s="82">
        <v>1386</v>
      </c>
      <c r="I199" s="82">
        <v>8309</v>
      </c>
      <c r="J199" s="84">
        <f t="shared" si="102"/>
        <v>-15.32</v>
      </c>
      <c r="K199" s="84">
        <f t="shared" si="97"/>
        <v>-4.07</v>
      </c>
      <c r="L199" s="84">
        <f t="shared" si="98"/>
        <v>-2.37</v>
      </c>
      <c r="M199" s="86"/>
      <c r="N199" s="86"/>
      <c r="O199" s="86"/>
    </row>
    <row r="200" spans="1:18" x14ac:dyDescent="0.35">
      <c r="D200" s="82"/>
      <c r="E200" s="82"/>
      <c r="F200" s="82"/>
      <c r="G200" s="82"/>
      <c r="H200" s="82"/>
      <c r="I200" s="82"/>
      <c r="J200" s="84"/>
      <c r="K200" s="84"/>
      <c r="L200" s="84"/>
      <c r="M200" s="85"/>
      <c r="N200" s="86"/>
      <c r="O200" s="86"/>
    </row>
    <row r="201" spans="1:18" x14ac:dyDescent="0.35">
      <c r="A201" s="37"/>
      <c r="B201" s="37" t="s">
        <v>92</v>
      </c>
      <c r="C201" s="37"/>
      <c r="D201" s="79"/>
      <c r="E201" s="78">
        <f t="shared" ref="E201:I201" si="103">E113-SUM(E115,E131,E146,E152)</f>
        <v>90681.741165000014</v>
      </c>
      <c r="F201" s="78">
        <f t="shared" si="103"/>
        <v>552414</v>
      </c>
      <c r="G201" s="79"/>
      <c r="H201" s="78">
        <f t="shared" si="103"/>
        <v>61160</v>
      </c>
      <c r="I201" s="78">
        <f t="shared" si="103"/>
        <v>366898</v>
      </c>
      <c r="J201" s="80" t="s">
        <v>22</v>
      </c>
      <c r="K201" s="84">
        <f t="shared" ref="K201" si="104">ROUND(E201/H201*100-100,2)</f>
        <v>48.27</v>
      </c>
      <c r="L201" s="84">
        <f t="shared" ref="L201" si="105">ROUND(F201/I201*100-100,2)</f>
        <v>50.56</v>
      </c>
      <c r="M201" s="85"/>
      <c r="N201" s="86"/>
      <c r="O201" s="86"/>
    </row>
    <row r="202" spans="1:18" x14ac:dyDescent="0.35">
      <c r="A202" s="40"/>
      <c r="B202" s="34"/>
      <c r="C202" s="34"/>
      <c r="D202" s="34"/>
      <c r="E202" s="34"/>
      <c r="F202" s="35"/>
      <c r="G202" s="34"/>
      <c r="H202" s="34"/>
      <c r="I202" s="34"/>
      <c r="J202" s="34"/>
      <c r="K202" s="34"/>
      <c r="L202" s="34"/>
    </row>
    <row r="203" spans="1:18" x14ac:dyDescent="0.35">
      <c r="B203" s="37" t="s">
        <v>93</v>
      </c>
    </row>
    <row r="204" spans="1:18" x14ac:dyDescent="0.35">
      <c r="A204" s="2" t="s">
        <v>109</v>
      </c>
    </row>
    <row r="205" spans="1:18" x14ac:dyDescent="0.35">
      <c r="A205" s="37"/>
      <c r="D205" s="37"/>
      <c r="E205" s="3"/>
      <c r="G205" s="37"/>
      <c r="H205" s="3"/>
      <c r="K205" s="3"/>
      <c r="O205" s="5"/>
    </row>
    <row r="206" spans="1:18" x14ac:dyDescent="0.35">
      <c r="A206" s="37"/>
      <c r="E206" s="3"/>
      <c r="H206" s="3"/>
      <c r="K206" s="3"/>
    </row>
    <row r="207" spans="1:18" x14ac:dyDescent="0.35">
      <c r="A207" s="37"/>
      <c r="C207" s="37"/>
      <c r="D207" s="37"/>
      <c r="E207" s="3"/>
      <c r="G207" s="37"/>
      <c r="H207" s="3"/>
      <c r="J207" s="37"/>
      <c r="K207" s="3"/>
      <c r="M207" s="37"/>
      <c r="N207" s="5"/>
      <c r="R207" s="37"/>
    </row>
    <row r="208" spans="1:18" x14ac:dyDescent="0.35">
      <c r="A208" s="37"/>
      <c r="B208" s="37"/>
      <c r="C208" s="37"/>
      <c r="D208" s="37"/>
      <c r="E208" s="3"/>
      <c r="H208" s="3"/>
      <c r="K208" s="3"/>
      <c r="M208" s="37"/>
      <c r="P208" s="37"/>
    </row>
    <row r="209" spans="1:15" x14ac:dyDescent="0.35">
      <c r="A209" s="37"/>
      <c r="B209" s="37"/>
      <c r="C209" s="37"/>
      <c r="D209" s="37"/>
      <c r="E209" s="50"/>
      <c r="F209" s="37"/>
      <c r="G209" s="37"/>
      <c r="H209" s="50"/>
      <c r="I209" s="37"/>
      <c r="J209" s="37"/>
      <c r="K209" s="50"/>
      <c r="L209" s="37"/>
      <c r="M209" s="37"/>
    </row>
    <row r="210" spans="1:15" x14ac:dyDescent="0.35">
      <c r="N210" s="2"/>
      <c r="O210" s="2"/>
    </row>
    <row r="211" spans="1:15" x14ac:dyDescent="0.35">
      <c r="N211" s="2"/>
      <c r="O211" s="2"/>
    </row>
    <row r="212" spans="1:15" x14ac:dyDescent="0.35">
      <c r="N212" s="2"/>
      <c r="O212" s="2"/>
    </row>
    <row r="213" spans="1:15" x14ac:dyDescent="0.35">
      <c r="N213" s="2"/>
      <c r="O213" s="2"/>
    </row>
    <row r="214" spans="1:15" x14ac:dyDescent="0.35">
      <c r="N214" s="2"/>
      <c r="O214" s="2"/>
    </row>
    <row r="215" spans="1:15" x14ac:dyDescent="0.35">
      <c r="N215" s="2"/>
      <c r="O215" s="2"/>
    </row>
    <row r="216" spans="1:15" x14ac:dyDescent="0.35">
      <c r="N216" s="2"/>
      <c r="O216" s="2"/>
    </row>
    <row r="217" spans="1:15" x14ac:dyDescent="0.35">
      <c r="N217" s="2"/>
      <c r="O217" s="2"/>
    </row>
    <row r="218" spans="1:15" x14ac:dyDescent="0.35">
      <c r="N218" s="2"/>
      <c r="O218" s="2"/>
    </row>
    <row r="219" spans="1:15" x14ac:dyDescent="0.35">
      <c r="N219" s="2"/>
      <c r="O219" s="2"/>
    </row>
    <row r="220" spans="1:15" x14ac:dyDescent="0.35">
      <c r="N220" s="2"/>
      <c r="O220" s="2"/>
    </row>
    <row r="221" spans="1:15" x14ac:dyDescent="0.35">
      <c r="N221" s="2"/>
      <c r="O221" s="2"/>
    </row>
    <row r="222" spans="1:15" x14ac:dyDescent="0.35">
      <c r="N222" s="2"/>
      <c r="O222" s="2"/>
    </row>
    <row r="223" spans="1:15" x14ac:dyDescent="0.35">
      <c r="N223" s="2"/>
      <c r="O223" s="2"/>
    </row>
    <row r="224" spans="1:15" x14ac:dyDescent="0.35">
      <c r="N224" s="2"/>
      <c r="O224" s="2"/>
    </row>
    <row r="225" spans="1:18" x14ac:dyDescent="0.35">
      <c r="N225" s="2"/>
      <c r="O225" s="2"/>
    </row>
    <row r="226" spans="1:18" x14ac:dyDescent="0.35">
      <c r="N226" s="2"/>
      <c r="O226" s="2"/>
    </row>
    <row r="227" spans="1:18" x14ac:dyDescent="0.35">
      <c r="A227" s="37"/>
      <c r="B227" s="37"/>
      <c r="C227" s="51"/>
      <c r="D227" s="38"/>
      <c r="E227" s="3"/>
      <c r="F227" s="38"/>
      <c r="G227" s="38"/>
      <c r="H227" s="3"/>
      <c r="I227" s="38"/>
      <c r="J227" s="38"/>
      <c r="K227" s="3"/>
      <c r="L227" s="38"/>
      <c r="M227" s="39"/>
      <c r="P227" s="39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A237" s="37"/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B253" s="37"/>
      <c r="C253" s="51"/>
      <c r="D253" s="52"/>
      <c r="E253" s="3"/>
      <c r="F253" s="38"/>
      <c r="G253" s="52"/>
      <c r="H253" s="3"/>
      <c r="I253" s="38"/>
      <c r="J253" s="52"/>
      <c r="K253" s="3"/>
      <c r="L253" s="38"/>
      <c r="M253" s="52"/>
      <c r="P253" s="52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57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53"/>
      <c r="B256" s="37"/>
      <c r="C256" s="51"/>
      <c r="D256" s="38"/>
      <c r="E256" s="54"/>
      <c r="F256" s="38"/>
      <c r="G256" s="38"/>
      <c r="H256" s="54"/>
      <c r="I256" s="38"/>
      <c r="J256" s="55"/>
      <c r="K256" s="56"/>
      <c r="L256" s="55"/>
      <c r="M256" s="39"/>
      <c r="P256" s="39"/>
      <c r="Q256" s="39"/>
      <c r="R256" s="39"/>
    </row>
    <row r="257" spans="1:18" x14ac:dyDescent="0.35">
      <c r="A257" s="37"/>
      <c r="D257" s="37"/>
      <c r="E257" s="3"/>
      <c r="G257" s="37"/>
      <c r="H257" s="3"/>
      <c r="K257" s="3"/>
      <c r="O257" s="5"/>
    </row>
    <row r="258" spans="1:18" x14ac:dyDescent="0.35">
      <c r="D258" s="37"/>
      <c r="E258" s="3"/>
      <c r="G258" s="37"/>
      <c r="H258" s="3"/>
      <c r="K258" s="3"/>
      <c r="O258" s="5"/>
    </row>
    <row r="259" spans="1:18" x14ac:dyDescent="0.35">
      <c r="A259" s="37"/>
      <c r="E259" s="3"/>
      <c r="H259" s="3"/>
      <c r="K259" s="3"/>
    </row>
    <row r="260" spans="1:18" x14ac:dyDescent="0.35">
      <c r="A260" s="37"/>
      <c r="B260" s="37"/>
      <c r="C260" s="37"/>
      <c r="D260" s="37"/>
      <c r="E260" s="3"/>
      <c r="G260" s="37"/>
      <c r="H260" s="3"/>
      <c r="J260" s="37"/>
      <c r="K260" s="3"/>
      <c r="M260" s="37"/>
      <c r="N260" s="5"/>
      <c r="R260" s="37"/>
    </row>
    <row r="261" spans="1:18" x14ac:dyDescent="0.35">
      <c r="A261" s="37"/>
      <c r="B261" s="37"/>
      <c r="C261" s="37"/>
      <c r="D261" s="37"/>
      <c r="E261" s="3"/>
      <c r="H261" s="3"/>
      <c r="K261" s="3"/>
      <c r="M261" s="37"/>
      <c r="P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G264" s="37"/>
      <c r="H264" s="50"/>
      <c r="J264" s="37"/>
      <c r="K264" s="50"/>
      <c r="M264" s="37"/>
      <c r="N264" s="5"/>
      <c r="P264" s="37"/>
      <c r="Q264" s="37"/>
    </row>
    <row r="265" spans="1:18" x14ac:dyDescent="0.35">
      <c r="A265" s="37"/>
      <c r="B265" s="37"/>
      <c r="C265" s="37"/>
      <c r="D265" s="37"/>
      <c r="E265" s="50"/>
      <c r="F265" s="37"/>
      <c r="G265" s="37"/>
      <c r="H265" s="50"/>
      <c r="I265" s="37"/>
      <c r="J265" s="37"/>
      <c r="K265" s="50"/>
      <c r="L265" s="37"/>
      <c r="M265" s="37"/>
      <c r="N265" s="5"/>
      <c r="O265" s="5"/>
      <c r="P265" s="37"/>
      <c r="Q265" s="37"/>
      <c r="R265" s="37"/>
    </row>
    <row r="266" spans="1:18" x14ac:dyDescent="0.35">
      <c r="A266" s="37"/>
      <c r="E266" s="3"/>
      <c r="H266" s="3"/>
      <c r="K266" s="3"/>
    </row>
    <row r="267" spans="1:18" x14ac:dyDescent="0.35">
      <c r="A267" s="37"/>
      <c r="B267" s="37"/>
      <c r="C267" s="51"/>
      <c r="D267" s="52"/>
      <c r="E267" s="3"/>
      <c r="F267" s="38"/>
      <c r="G267" s="52"/>
      <c r="H267" s="3"/>
      <c r="I267" s="38"/>
      <c r="J267" s="52"/>
      <c r="K267" s="3"/>
      <c r="L267" s="38"/>
      <c r="M267" s="52"/>
      <c r="P267" s="52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38"/>
      <c r="E270" s="3"/>
      <c r="F270" s="38"/>
      <c r="G270" s="38"/>
      <c r="H270" s="3"/>
      <c r="I270" s="38"/>
      <c r="J270" s="38"/>
      <c r="K270" s="54"/>
      <c r="L270" s="55"/>
      <c r="M270" s="39"/>
      <c r="P270" s="39"/>
      <c r="Q270" s="39"/>
      <c r="R270" s="39"/>
    </row>
    <row r="271" spans="1:18" x14ac:dyDescent="0.35">
      <c r="A271" s="37"/>
      <c r="B271" s="37"/>
      <c r="C271" s="51"/>
      <c r="D271" s="52"/>
      <c r="E271" s="3"/>
      <c r="F271" s="38"/>
      <c r="G271" s="52"/>
      <c r="H271" s="3"/>
      <c r="I271" s="38"/>
      <c r="J271" s="52"/>
      <c r="K271" s="3"/>
      <c r="L271" s="38"/>
      <c r="M271" s="52"/>
      <c r="P271" s="52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8"/>
      <c r="E275" s="3"/>
      <c r="F275" s="38"/>
      <c r="G275" s="38"/>
      <c r="H275" s="3"/>
      <c r="I275" s="38"/>
      <c r="J275" s="38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52"/>
      <c r="E276" s="3"/>
      <c r="F276" s="38"/>
      <c r="G276" s="52"/>
      <c r="H276" s="3"/>
      <c r="I276" s="38"/>
      <c r="J276" s="52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A278" s="37"/>
      <c r="B278" s="37"/>
      <c r="C278" s="51"/>
      <c r="D278" s="32"/>
      <c r="E278" s="3"/>
      <c r="F278" s="38"/>
      <c r="G278" s="32"/>
      <c r="H278" s="3"/>
      <c r="I278" s="38"/>
      <c r="J278" s="32"/>
      <c r="K278" s="3"/>
      <c r="L278" s="38"/>
      <c r="M278" s="52"/>
      <c r="P278" s="52"/>
      <c r="Q278" s="39"/>
      <c r="R278" s="39"/>
    </row>
    <row r="279" spans="1:18" x14ac:dyDescent="0.35">
      <c r="A279" s="37"/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38"/>
      <c r="E282" s="3"/>
      <c r="F282" s="38"/>
      <c r="G282" s="38"/>
      <c r="H282" s="3"/>
      <c r="I282" s="38"/>
      <c r="J282" s="38"/>
      <c r="K282" s="3"/>
      <c r="L282" s="38"/>
      <c r="M282" s="39"/>
      <c r="P282" s="39"/>
      <c r="Q282" s="39"/>
      <c r="R282" s="39"/>
    </row>
    <row r="283" spans="1:18" x14ac:dyDescent="0.35">
      <c r="B283" s="37"/>
      <c r="C283" s="51"/>
      <c r="D283" s="52"/>
      <c r="E283" s="3"/>
      <c r="F283" s="38"/>
      <c r="G283" s="32"/>
      <c r="H283" s="3"/>
      <c r="I283" s="38"/>
      <c r="J283" s="52"/>
      <c r="K283" s="3"/>
      <c r="L283" s="38"/>
      <c r="M283" s="52"/>
      <c r="P283" s="52"/>
      <c r="Q283" s="39"/>
      <c r="R283" s="39"/>
    </row>
    <row r="284" spans="1:18" x14ac:dyDescent="0.35"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2"/>
      <c r="E285" s="3"/>
      <c r="F285" s="38"/>
      <c r="G285" s="32"/>
      <c r="H285" s="3"/>
      <c r="I285" s="38"/>
      <c r="J285" s="32"/>
      <c r="K285" s="3"/>
      <c r="L285" s="38"/>
      <c r="M285" s="52"/>
      <c r="P285" s="52"/>
      <c r="Q285" s="39"/>
      <c r="R285" s="39"/>
    </row>
    <row r="286" spans="1:18" x14ac:dyDescent="0.35">
      <c r="A286" s="37"/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38"/>
      <c r="E288" s="3"/>
      <c r="F288" s="38"/>
      <c r="G288" s="38"/>
      <c r="H288" s="3"/>
      <c r="I288" s="38"/>
      <c r="J288" s="38"/>
      <c r="K288" s="3"/>
      <c r="L288" s="38"/>
      <c r="M288" s="39"/>
      <c r="P288" s="39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52"/>
      <c r="E290" s="3"/>
      <c r="F290" s="38"/>
      <c r="G290" s="52"/>
      <c r="H290" s="3"/>
      <c r="I290" s="38"/>
      <c r="J290" s="52"/>
      <c r="K290" s="3"/>
      <c r="L290" s="38"/>
      <c r="M290" s="52"/>
      <c r="P290" s="52"/>
      <c r="Q290" s="39"/>
      <c r="R290" s="39"/>
    </row>
    <row r="291" spans="1:18" x14ac:dyDescent="0.35">
      <c r="B291" s="37"/>
      <c r="C291" s="51"/>
      <c r="D291" s="32"/>
      <c r="E291" s="3"/>
      <c r="F291" s="38"/>
      <c r="G291" s="32"/>
      <c r="H291" s="3"/>
      <c r="I291" s="38"/>
      <c r="J291" s="32"/>
      <c r="K291" s="3"/>
      <c r="L291" s="38"/>
      <c r="M291" s="52"/>
      <c r="P291" s="52"/>
      <c r="Q291" s="39"/>
      <c r="R291" s="39"/>
    </row>
    <row r="292" spans="1:18" x14ac:dyDescent="0.35">
      <c r="A292" s="37"/>
      <c r="B292" s="37"/>
      <c r="C292" s="51"/>
      <c r="D292" s="32"/>
      <c r="E292" s="58"/>
      <c r="F292" s="38"/>
      <c r="G292" s="32"/>
      <c r="H292" s="58"/>
      <c r="I292" s="38"/>
      <c r="J292" s="32"/>
      <c r="K292" s="58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52"/>
      <c r="E295" s="3"/>
      <c r="F295" s="38"/>
      <c r="G295" s="52"/>
      <c r="H295" s="3"/>
      <c r="I295" s="38"/>
      <c r="J295" s="52"/>
      <c r="K295" s="3"/>
      <c r="L295" s="38"/>
      <c r="M295" s="52"/>
      <c r="P295" s="52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B298" s="37"/>
      <c r="C298" s="51"/>
      <c r="D298" s="38"/>
      <c r="E298" s="3"/>
      <c r="F298" s="38"/>
      <c r="G298" s="38"/>
      <c r="H298" s="3"/>
      <c r="I298" s="38"/>
      <c r="J298" s="38"/>
      <c r="K298" s="3"/>
      <c r="L298" s="38"/>
      <c r="M298" s="39"/>
      <c r="P298" s="39"/>
      <c r="Q298" s="39"/>
      <c r="R298" s="39"/>
    </row>
    <row r="299" spans="1:18" x14ac:dyDescent="0.35">
      <c r="A299" s="37"/>
      <c r="B299" s="37"/>
      <c r="D299" s="32"/>
      <c r="E299" s="3"/>
      <c r="F299" s="3"/>
      <c r="G299" s="32"/>
      <c r="H299" s="3"/>
      <c r="I299" s="3"/>
      <c r="J299" s="32"/>
      <c r="K299" s="3"/>
      <c r="L299" s="38"/>
      <c r="M299" s="52"/>
      <c r="P299" s="52"/>
      <c r="Q299" s="39"/>
      <c r="R299" s="39"/>
    </row>
    <row r="300" spans="1:18" x14ac:dyDescent="0.35">
      <c r="A300" s="53"/>
      <c r="E300" s="3"/>
      <c r="H300" s="3"/>
      <c r="K300" s="56"/>
      <c r="P300" s="57"/>
    </row>
    <row r="301" spans="1:18" x14ac:dyDescent="0.35">
      <c r="A301" s="37"/>
      <c r="E301" s="3"/>
      <c r="H301" s="3"/>
      <c r="K301" s="3"/>
    </row>
    <row r="302" spans="1:18" x14ac:dyDescent="0.35">
      <c r="A302" s="37"/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B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A311" s="37"/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E315" s="3"/>
      <c r="H315" s="3"/>
      <c r="K315" s="3"/>
    </row>
    <row r="316" spans="1:17" x14ac:dyDescent="0.35">
      <c r="D316" s="37"/>
      <c r="E316" s="3"/>
      <c r="H316" s="3"/>
      <c r="K316" s="3"/>
    </row>
    <row r="317" spans="1:17" x14ac:dyDescent="0.35">
      <c r="E317" s="3"/>
      <c r="H317" s="3"/>
      <c r="K317" s="3"/>
      <c r="N317" s="5"/>
      <c r="Q317" s="37"/>
    </row>
    <row r="318" spans="1:17" x14ac:dyDescent="0.35">
      <c r="E318" s="3"/>
      <c r="H318" s="3"/>
      <c r="K318" s="3"/>
      <c r="N318" s="5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E320" s="3"/>
      <c r="H320" s="3"/>
      <c r="K320" s="3"/>
      <c r="N320" s="5"/>
      <c r="O320" s="5"/>
      <c r="P320" s="37"/>
      <c r="Q320" s="37"/>
    </row>
    <row r="321" spans="1:12" x14ac:dyDescent="0.35">
      <c r="A321" s="37"/>
      <c r="B321" s="37"/>
      <c r="E321" s="3"/>
      <c r="F321" s="3"/>
      <c r="G321" s="3"/>
      <c r="H321" s="3"/>
      <c r="I321" s="3"/>
      <c r="J321" s="48"/>
      <c r="K321" s="48"/>
      <c r="L321" s="48"/>
    </row>
    <row r="322" spans="1:12" x14ac:dyDescent="0.35">
      <c r="A322" s="37"/>
      <c r="E322" s="3"/>
      <c r="H322" s="3"/>
      <c r="J322" s="48"/>
      <c r="K322" s="48"/>
      <c r="L322" s="48"/>
    </row>
    <row r="323" spans="1:12" x14ac:dyDescent="0.35">
      <c r="A323" s="37"/>
      <c r="B323" s="37"/>
      <c r="C323" s="51"/>
      <c r="D323" s="51"/>
      <c r="E323" s="3"/>
      <c r="F323" s="38"/>
      <c r="G323" s="51"/>
      <c r="H323" s="3"/>
      <c r="I323" s="38"/>
      <c r="J323" s="59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38"/>
      <c r="E332" s="3"/>
      <c r="F332" s="38"/>
      <c r="G332" s="3"/>
      <c r="H332" s="3"/>
      <c r="I332" s="38"/>
      <c r="J332" s="48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H333" s="3"/>
      <c r="I333" s="38"/>
      <c r="J333" s="59"/>
      <c r="K333" s="48"/>
      <c r="L333" s="48"/>
    </row>
    <row r="334" spans="1:12" x14ac:dyDescent="0.35">
      <c r="A334" s="37"/>
      <c r="B334" s="37"/>
      <c r="C334" s="51"/>
      <c r="D334" s="38"/>
      <c r="E334" s="3"/>
      <c r="F334" s="38"/>
      <c r="G334" s="38"/>
      <c r="H334" s="3"/>
      <c r="I334" s="38"/>
      <c r="J334" s="48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H335" s="3"/>
      <c r="I335" s="38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A344" s="37"/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48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H349" s="3"/>
      <c r="I349" s="38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B360" s="37"/>
      <c r="C360" s="51"/>
      <c r="D360" s="52"/>
      <c r="E360" s="3"/>
      <c r="F360" s="38"/>
      <c r="G360" s="52"/>
      <c r="J360" s="59"/>
      <c r="K360" s="48"/>
      <c r="L360" s="48"/>
    </row>
    <row r="361" spans="1:12" x14ac:dyDescent="0.35">
      <c r="A361" s="57"/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A366" s="37"/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D371" s="37"/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E375" s="3"/>
      <c r="H375" s="3"/>
      <c r="K375" s="3"/>
    </row>
    <row r="376" spans="1:12" x14ac:dyDescent="0.35">
      <c r="A376" s="37"/>
      <c r="B376" s="37"/>
      <c r="C376" s="51"/>
      <c r="D376" s="52"/>
      <c r="E376" s="3"/>
      <c r="F376" s="38"/>
      <c r="G376" s="52"/>
      <c r="H376" s="3"/>
      <c r="I376" s="38"/>
      <c r="J376" s="59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38"/>
      <c r="E379" s="54"/>
      <c r="F379" s="38"/>
      <c r="G379" s="38"/>
      <c r="H379" s="54"/>
      <c r="I379" s="55"/>
      <c r="J379" s="48"/>
      <c r="K379" s="48"/>
      <c r="L379" s="48"/>
    </row>
    <row r="380" spans="1:12" x14ac:dyDescent="0.35">
      <c r="A380" s="37"/>
      <c r="B380" s="37"/>
      <c r="C380" s="51"/>
      <c r="D380" s="52"/>
      <c r="E380" s="3"/>
      <c r="F380" s="38"/>
      <c r="G380" s="52"/>
      <c r="H380" s="3"/>
      <c r="I380" s="38"/>
      <c r="J380" s="59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8"/>
      <c r="E384" s="3"/>
      <c r="F384" s="38"/>
      <c r="G384" s="38"/>
      <c r="H384" s="3"/>
      <c r="I384" s="38"/>
      <c r="J384" s="48"/>
      <c r="K384" s="48"/>
      <c r="L384" s="48"/>
    </row>
    <row r="385" spans="1:12" x14ac:dyDescent="0.35">
      <c r="A385" s="37"/>
      <c r="B385" s="37"/>
      <c r="C385" s="51"/>
      <c r="D385" s="32"/>
      <c r="E385" s="3"/>
      <c r="F385" s="38"/>
      <c r="G385" s="52"/>
      <c r="H385" s="3"/>
      <c r="I385" s="38"/>
      <c r="J385" s="59"/>
      <c r="K385" s="48"/>
      <c r="L385" s="48"/>
    </row>
    <row r="386" spans="1:12" x14ac:dyDescent="0.35">
      <c r="A386" s="37"/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A387" s="37"/>
      <c r="B387" s="37"/>
      <c r="C387" s="51"/>
      <c r="D387" s="32"/>
      <c r="E387" s="3"/>
      <c r="F387" s="38"/>
      <c r="G387" s="32"/>
      <c r="H387" s="3"/>
      <c r="I387" s="38"/>
      <c r="J387" s="59"/>
      <c r="K387" s="48"/>
      <c r="L387" s="48"/>
    </row>
    <row r="388" spans="1:12" x14ac:dyDescent="0.35">
      <c r="A388" s="37"/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8"/>
      <c r="E391" s="3"/>
      <c r="F391" s="38"/>
      <c r="G391" s="38"/>
      <c r="H391" s="3"/>
      <c r="I391" s="38"/>
      <c r="J391" s="48"/>
      <c r="K391" s="48"/>
      <c r="L391" s="48"/>
    </row>
    <row r="392" spans="1:12" x14ac:dyDescent="0.35">
      <c r="B392" s="37"/>
      <c r="C392" s="51"/>
      <c r="D392" s="32"/>
      <c r="E392" s="3"/>
      <c r="F392" s="38"/>
      <c r="G392" s="52"/>
      <c r="H392" s="3"/>
      <c r="I392" s="38"/>
      <c r="J392" s="59"/>
      <c r="K392" s="48"/>
      <c r="L392" s="48"/>
    </row>
    <row r="393" spans="1:12" x14ac:dyDescent="0.35">
      <c r="B393" s="37"/>
      <c r="C393" s="51"/>
      <c r="D393" s="32"/>
      <c r="E393" s="3"/>
      <c r="F393" s="38"/>
      <c r="G393" s="32"/>
      <c r="H393" s="3"/>
      <c r="I393" s="38"/>
      <c r="J393" s="48"/>
      <c r="K393" s="48"/>
      <c r="L393" s="48"/>
    </row>
    <row r="394" spans="1:12" x14ac:dyDescent="0.35">
      <c r="A394" s="37"/>
      <c r="B394" s="37"/>
      <c r="C394" s="51"/>
      <c r="D394" s="32"/>
      <c r="E394" s="3"/>
      <c r="F394" s="38"/>
      <c r="G394" s="32"/>
      <c r="H394" s="3"/>
      <c r="I394" s="38"/>
      <c r="J394" s="59"/>
      <c r="K394" s="48"/>
      <c r="L394" s="48"/>
    </row>
    <row r="395" spans="1:12" x14ac:dyDescent="0.35">
      <c r="A395" s="37"/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8"/>
      <c r="E397" s="3"/>
      <c r="F397" s="38"/>
      <c r="G397" s="38"/>
      <c r="H397" s="3"/>
      <c r="I397" s="38"/>
      <c r="J397" s="48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52"/>
      <c r="H399" s="3"/>
      <c r="I399" s="38"/>
      <c r="J399" s="59"/>
      <c r="K399" s="48"/>
      <c r="L399" s="48"/>
    </row>
    <row r="400" spans="1:12" x14ac:dyDescent="0.35"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A401" s="37"/>
      <c r="B401" s="37"/>
      <c r="C401" s="51"/>
      <c r="D401" s="32"/>
      <c r="E401" s="3"/>
      <c r="F401" s="38"/>
      <c r="G401" s="32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2"/>
      <c r="E404" s="3"/>
      <c r="F404" s="38"/>
      <c r="G404" s="32"/>
      <c r="H404" s="3"/>
      <c r="I404" s="38"/>
      <c r="J404" s="59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B407" s="37"/>
      <c r="C407" s="51"/>
      <c r="D407" s="38"/>
      <c r="E407" s="3"/>
      <c r="F407" s="38"/>
      <c r="G407" s="38"/>
      <c r="H407" s="3"/>
      <c r="I407" s="38"/>
      <c r="J407" s="48"/>
      <c r="K407" s="48"/>
      <c r="L407" s="48"/>
    </row>
    <row r="408" spans="1:12" x14ac:dyDescent="0.35">
      <c r="A408" s="37"/>
      <c r="B408" s="37"/>
      <c r="D408" s="32"/>
      <c r="E408" s="3"/>
      <c r="F408" s="38"/>
      <c r="G408" s="32"/>
      <c r="H408" s="3"/>
      <c r="I408" s="38"/>
      <c r="J408" s="59"/>
      <c r="K408" s="48"/>
      <c r="L408" s="48"/>
    </row>
    <row r="409" spans="1:12" x14ac:dyDescent="0.35">
      <c r="A409" s="57"/>
      <c r="E409" s="3"/>
      <c r="H409" s="3"/>
      <c r="K409" s="3"/>
    </row>
    <row r="410" spans="1:12" x14ac:dyDescent="0.35">
      <c r="A410" s="37"/>
      <c r="E410" s="3"/>
      <c r="H410" s="3"/>
      <c r="K410" s="3"/>
    </row>
    <row r="411" spans="1:12" x14ac:dyDescent="0.35">
      <c r="E411" s="3"/>
      <c r="H411" s="3"/>
      <c r="K411" s="3"/>
    </row>
  </sheetData>
  <mergeCells count="34"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E167:F167"/>
    <mergeCell ref="H167:I167"/>
    <mergeCell ref="K167:L167"/>
    <mergeCell ref="A105:L105"/>
    <mergeCell ref="D109:F109"/>
    <mergeCell ref="G109:I109"/>
    <mergeCell ref="E111:F111"/>
    <mergeCell ref="H111:I111"/>
    <mergeCell ref="A161:L161"/>
    <mergeCell ref="K111:L111"/>
    <mergeCell ref="D165:F165"/>
    <mergeCell ref="G165:I165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1" max="17" man="1"/>
    <brk id="1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2021-10-15T06:14:25Z</cp:lastPrinted>
  <dcterms:created xsi:type="dcterms:W3CDTF">2007-02-04T08:24:33Z</dcterms:created>
  <dcterms:modified xsi:type="dcterms:W3CDTF">2021-10-15T06:14:34Z</dcterms:modified>
</cp:coreProperties>
</file>