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er\Desktop\March, 2022\"/>
    </mc:Choice>
  </mc:AlternateContent>
  <xr:revisionPtr revIDLastSave="0" documentId="13_ncr:1_{F8F2837A-C55D-4C8E-B454-903029CD7158}" xr6:coauthVersionLast="38" xr6:coauthVersionMax="38" xr10:uidLastSave="{00000000-0000-0000-0000-000000000000}"/>
  <bookViews>
    <workbookView xWindow="0" yWindow="0" windowWidth="20490" windowHeight="7530" tabRatio="603" xr2:uid="{00000000-000D-0000-FFFF-FFFF00000000}"/>
  </bookViews>
  <sheets>
    <sheet name="Sheet1" sheetId="1" r:id="rId1"/>
  </sheets>
  <definedNames>
    <definedName name="_xlnm.Print_Area" localSheetId="0">Sheet1!$A$1:$R$197</definedName>
  </definedNames>
  <calcPr calcId="179021"/>
</workbook>
</file>

<file path=xl/calcChain.xml><?xml version="1.0" encoding="utf-8"?>
<calcChain xmlns="http://schemas.openxmlformats.org/spreadsheetml/2006/main">
  <c r="F194" i="1" l="1"/>
  <c r="E194" i="1"/>
  <c r="F187" i="1"/>
  <c r="E187" i="1"/>
  <c r="F180" i="1"/>
  <c r="E180" i="1"/>
  <c r="F173" i="1"/>
  <c r="E173" i="1"/>
  <c r="F166" i="1"/>
  <c r="E166" i="1"/>
  <c r="F159" i="1"/>
  <c r="E159" i="1"/>
  <c r="F140" i="1"/>
  <c r="E140" i="1"/>
  <c r="F136" i="1"/>
  <c r="E136" i="1"/>
  <c r="F128" i="1"/>
  <c r="F122" i="1" s="1"/>
  <c r="E128" i="1"/>
  <c r="E122" i="1" s="1"/>
  <c r="F110" i="1"/>
  <c r="E110" i="1"/>
  <c r="E135" i="1" l="1"/>
  <c r="E134" i="1" s="1"/>
  <c r="F135" i="1"/>
  <c r="F134" i="1" s="1"/>
  <c r="I86" i="1"/>
  <c r="H86" i="1"/>
  <c r="I79" i="1"/>
  <c r="H79" i="1"/>
  <c r="I72" i="1"/>
  <c r="H72" i="1"/>
  <c r="I65" i="1"/>
  <c r="H65" i="1"/>
  <c r="I58" i="1"/>
  <c r="H58" i="1"/>
  <c r="I40" i="1"/>
  <c r="H40" i="1"/>
  <c r="I36" i="1"/>
  <c r="H36" i="1"/>
  <c r="I35" i="1"/>
  <c r="I34" i="1" s="1"/>
  <c r="H35" i="1"/>
  <c r="H34" i="1" s="1"/>
  <c r="I28" i="1"/>
  <c r="I22" i="1" s="1"/>
  <c r="H28" i="1"/>
  <c r="H22" i="1" s="1"/>
  <c r="I10" i="1"/>
  <c r="I93" i="1" s="1"/>
  <c r="H10" i="1"/>
  <c r="H93" i="1" s="1"/>
  <c r="E86" i="1" l="1"/>
  <c r="E79" i="1"/>
  <c r="E72" i="1"/>
  <c r="E65" i="1"/>
  <c r="E58" i="1"/>
  <c r="E40" i="1"/>
  <c r="E36" i="1"/>
  <c r="E35" i="1"/>
  <c r="E34" i="1" s="1"/>
  <c r="E28" i="1"/>
  <c r="E22" i="1" s="1"/>
  <c r="E10" i="1"/>
  <c r="F91" i="1"/>
  <c r="F90" i="1"/>
  <c r="F89" i="1"/>
  <c r="F88" i="1"/>
  <c r="F87" i="1"/>
  <c r="F86" i="1" s="1"/>
  <c r="F84" i="1"/>
  <c r="F83" i="1"/>
  <c r="F82" i="1"/>
  <c r="F81" i="1"/>
  <c r="F79" i="1" s="1"/>
  <c r="F80" i="1"/>
  <c r="F77" i="1"/>
  <c r="F76" i="1"/>
  <c r="F75" i="1"/>
  <c r="F74" i="1"/>
  <c r="F73" i="1"/>
  <c r="F70" i="1"/>
  <c r="F69" i="1"/>
  <c r="F65" i="1" s="1"/>
  <c r="F68" i="1"/>
  <c r="F67" i="1"/>
  <c r="F66" i="1"/>
  <c r="F63" i="1"/>
  <c r="F62" i="1"/>
  <c r="F61" i="1"/>
  <c r="F60" i="1"/>
  <c r="F59" i="1"/>
  <c r="F58" i="1" s="1"/>
  <c r="F47" i="1"/>
  <c r="F46" i="1"/>
  <c r="F45" i="1"/>
  <c r="F44" i="1"/>
  <c r="F43" i="1"/>
  <c r="F42" i="1"/>
  <c r="F41" i="1"/>
  <c r="F40" i="1" s="1"/>
  <c r="F39" i="1"/>
  <c r="F38" i="1"/>
  <c r="F37" i="1"/>
  <c r="F32" i="1"/>
  <c r="F31" i="1"/>
  <c r="F30" i="1"/>
  <c r="F29" i="1"/>
  <c r="F27" i="1"/>
  <c r="F26" i="1"/>
  <c r="F25" i="1"/>
  <c r="F24" i="1"/>
  <c r="F23" i="1"/>
  <c r="F20" i="1"/>
  <c r="F19" i="1"/>
  <c r="F18" i="1"/>
  <c r="F17" i="1"/>
  <c r="F16" i="1"/>
  <c r="F15" i="1"/>
  <c r="F14" i="1"/>
  <c r="F13" i="1"/>
  <c r="F12" i="1"/>
  <c r="F11" i="1"/>
  <c r="F10" i="1" s="1"/>
  <c r="F8" i="1"/>
  <c r="E93" i="1" l="1"/>
  <c r="F22" i="1"/>
  <c r="F28" i="1"/>
  <c r="F36" i="1"/>
  <c r="F35" i="1" s="1"/>
  <c r="F34" i="1" s="1"/>
  <c r="F93" i="1" s="1"/>
  <c r="F72" i="1"/>
  <c r="I187" i="1"/>
  <c r="H187" i="1"/>
  <c r="I180" i="1"/>
  <c r="H180" i="1"/>
  <c r="I173" i="1"/>
  <c r="H173" i="1"/>
  <c r="I166" i="1"/>
  <c r="H166" i="1"/>
  <c r="I159" i="1"/>
  <c r="H159" i="1"/>
  <c r="I140" i="1"/>
  <c r="H140" i="1"/>
  <c r="I136" i="1"/>
  <c r="H136" i="1"/>
  <c r="I128" i="1"/>
  <c r="I122" i="1" s="1"/>
  <c r="H128" i="1"/>
  <c r="H122" i="1" s="1"/>
  <c r="I110" i="1"/>
  <c r="H110" i="1"/>
  <c r="L86" i="1"/>
  <c r="K86" i="1"/>
  <c r="L79" i="1"/>
  <c r="K79" i="1"/>
  <c r="L72" i="1"/>
  <c r="K72" i="1"/>
  <c r="L65" i="1"/>
  <c r="K65" i="1"/>
  <c r="L58" i="1"/>
  <c r="K58" i="1"/>
  <c r="L40" i="1"/>
  <c r="K40" i="1"/>
  <c r="L36" i="1"/>
  <c r="K36" i="1"/>
  <c r="L35" i="1"/>
  <c r="L34" i="1" s="1"/>
  <c r="K35" i="1"/>
  <c r="K34" i="1" s="1"/>
  <c r="K93" i="1" s="1"/>
  <c r="L28" i="1"/>
  <c r="K28" i="1"/>
  <c r="K22" i="1" s="1"/>
  <c r="L22" i="1"/>
  <c r="L10" i="1"/>
  <c r="L93" i="1" s="1"/>
  <c r="K10" i="1"/>
  <c r="H135" i="1" l="1"/>
  <c r="H134" i="1" s="1"/>
  <c r="H194" i="1" s="1"/>
  <c r="I135" i="1"/>
  <c r="I134" i="1" s="1"/>
  <c r="I194" i="1" s="1"/>
  <c r="K135" i="1" l="1"/>
  <c r="K136" i="1"/>
  <c r="L136" i="1"/>
  <c r="L134" i="1"/>
  <c r="K134" i="1"/>
  <c r="L135" i="1" l="1"/>
  <c r="L181" i="1" l="1"/>
  <c r="K181" i="1"/>
  <c r="J181" i="1"/>
  <c r="O12" i="1"/>
  <c r="N12" i="1"/>
  <c r="M12" i="1"/>
  <c r="R80" i="1" l="1"/>
  <c r="Q80" i="1"/>
  <c r="P80" i="1"/>
  <c r="O63" i="1"/>
  <c r="N63" i="1"/>
  <c r="L112" i="1" l="1"/>
  <c r="K112" i="1"/>
  <c r="J112" i="1"/>
  <c r="R63" i="1" l="1"/>
  <c r="Q63" i="1"/>
  <c r="R12" i="1"/>
  <c r="Q12" i="1"/>
  <c r="P12" i="1"/>
  <c r="N16" i="1" l="1"/>
  <c r="M16" i="1"/>
  <c r="O16" i="1" l="1"/>
  <c r="O80" i="1" l="1"/>
  <c r="N80" i="1"/>
  <c r="M80" i="1"/>
  <c r="M73" i="1" l="1"/>
  <c r="M87" i="1"/>
  <c r="N91" i="1"/>
  <c r="N73" i="1"/>
  <c r="Q43" i="1"/>
  <c r="N39" i="1"/>
  <c r="M11" i="1"/>
  <c r="R43" i="1" l="1"/>
  <c r="N93" i="1" l="1"/>
  <c r="Q93" i="1" l="1"/>
  <c r="R93" i="1" l="1"/>
  <c r="O93" i="1"/>
  <c r="J113" i="1"/>
  <c r="O8" i="1" l="1"/>
  <c r="R8" i="1" l="1"/>
  <c r="L108" i="1" l="1"/>
  <c r="Q91" i="1" l="1"/>
  <c r="Q90" i="1"/>
  <c r="Q89" i="1"/>
  <c r="Q88" i="1"/>
  <c r="Q87" i="1"/>
  <c r="Q84" i="1"/>
  <c r="Q83" i="1"/>
  <c r="Q82" i="1"/>
  <c r="Q81" i="1"/>
  <c r="Q77" i="1"/>
  <c r="Q76" i="1"/>
  <c r="Q75" i="1"/>
  <c r="Q74" i="1"/>
  <c r="R73" i="1"/>
  <c r="Q73" i="1"/>
  <c r="Q70" i="1"/>
  <c r="Q69" i="1"/>
  <c r="R68" i="1"/>
  <c r="Q68" i="1"/>
  <c r="R67" i="1"/>
  <c r="Q67" i="1"/>
  <c r="R66" i="1"/>
  <c r="Q66" i="1"/>
  <c r="R62" i="1"/>
  <c r="Q62" i="1"/>
  <c r="R61" i="1"/>
  <c r="Q61" i="1"/>
  <c r="R60" i="1"/>
  <c r="Q60" i="1"/>
  <c r="R59" i="1"/>
  <c r="Q59" i="1"/>
  <c r="O62" i="1"/>
  <c r="N62" i="1"/>
  <c r="O61" i="1"/>
  <c r="N61" i="1"/>
  <c r="O60" i="1"/>
  <c r="N60" i="1"/>
  <c r="O59" i="1"/>
  <c r="N59" i="1"/>
  <c r="Q47" i="1"/>
  <c r="Q46" i="1"/>
  <c r="Q45" i="1"/>
  <c r="Q44" i="1"/>
  <c r="Q42" i="1"/>
  <c r="Q41" i="1"/>
  <c r="Q39" i="1"/>
  <c r="Q38" i="1"/>
  <c r="Q37" i="1"/>
  <c r="Q32" i="1"/>
  <c r="Q31" i="1"/>
  <c r="Q30" i="1"/>
  <c r="Q29" i="1"/>
  <c r="Q27" i="1"/>
  <c r="Q26" i="1"/>
  <c r="Q25" i="1"/>
  <c r="Q24" i="1"/>
  <c r="Q23" i="1"/>
  <c r="Q20" i="1"/>
  <c r="Q19" i="1"/>
  <c r="Q18" i="1"/>
  <c r="Q17" i="1"/>
  <c r="Q15" i="1"/>
  <c r="Q14" i="1"/>
  <c r="Q13" i="1"/>
  <c r="Q11" i="1"/>
  <c r="N47" i="1"/>
  <c r="N46" i="1"/>
  <c r="N45" i="1"/>
  <c r="N44" i="1"/>
  <c r="N43" i="1"/>
  <c r="N42" i="1"/>
  <c r="N41" i="1"/>
  <c r="N38" i="1"/>
  <c r="N37" i="1"/>
  <c r="N32" i="1"/>
  <c r="N31" i="1"/>
  <c r="N30" i="1"/>
  <c r="N29" i="1"/>
  <c r="N27" i="1"/>
  <c r="N26" i="1"/>
  <c r="N25" i="1"/>
  <c r="N24" i="1"/>
  <c r="N23" i="1"/>
  <c r="N20" i="1"/>
  <c r="N19" i="1"/>
  <c r="N18" i="1"/>
  <c r="N17" i="1"/>
  <c r="N15" i="1"/>
  <c r="N14" i="1"/>
  <c r="N13" i="1"/>
  <c r="N11" i="1"/>
  <c r="P69" i="1" l="1"/>
  <c r="P68" i="1"/>
  <c r="P67" i="1"/>
  <c r="P66" i="1"/>
  <c r="N69" i="1"/>
  <c r="M69" i="1"/>
  <c r="O68" i="1"/>
  <c r="N68" i="1"/>
  <c r="M68" i="1"/>
  <c r="O67" i="1"/>
  <c r="N67" i="1"/>
  <c r="M67" i="1"/>
  <c r="O66" i="1"/>
  <c r="N66" i="1"/>
  <c r="M66" i="1"/>
  <c r="R91" i="1" l="1"/>
  <c r="R90" i="1"/>
  <c r="R89" i="1"/>
  <c r="R88" i="1"/>
  <c r="R87" i="1"/>
  <c r="R84" i="1"/>
  <c r="R83" i="1"/>
  <c r="R82" i="1"/>
  <c r="R81" i="1"/>
  <c r="R77" i="1"/>
  <c r="R76" i="1"/>
  <c r="R75" i="1"/>
  <c r="R74" i="1"/>
  <c r="R70" i="1"/>
  <c r="R69" i="1" l="1"/>
  <c r="O69" i="1"/>
  <c r="R44" i="1"/>
  <c r="O44" i="1"/>
  <c r="O45" i="1"/>
  <c r="R45" i="1"/>
  <c r="R46" i="1"/>
  <c r="O46" i="1"/>
  <c r="O47" i="1"/>
  <c r="R47" i="1"/>
  <c r="O41" i="1"/>
  <c r="R41" i="1"/>
  <c r="R42" i="1"/>
  <c r="O42" i="1"/>
  <c r="O43" i="1"/>
  <c r="O37" i="1"/>
  <c r="R37" i="1"/>
  <c r="R38" i="1"/>
  <c r="O38" i="1"/>
  <c r="R39" i="1"/>
  <c r="O39" i="1"/>
  <c r="R32" i="1"/>
  <c r="O32" i="1"/>
  <c r="R29" i="1"/>
  <c r="O29" i="1"/>
  <c r="R31" i="1"/>
  <c r="O31" i="1"/>
  <c r="O30" i="1"/>
  <c r="R30" i="1"/>
  <c r="O27" i="1"/>
  <c r="R27" i="1"/>
  <c r="R24" i="1"/>
  <c r="O24" i="1"/>
  <c r="R26" i="1"/>
  <c r="O26" i="1"/>
  <c r="O23" i="1"/>
  <c r="R23" i="1"/>
  <c r="R25" i="1"/>
  <c r="O25" i="1"/>
  <c r="R20" i="1"/>
  <c r="O20" i="1"/>
  <c r="O13" i="1"/>
  <c r="R13" i="1"/>
  <c r="O17" i="1"/>
  <c r="R17" i="1"/>
  <c r="R14" i="1"/>
  <c r="O14" i="1"/>
  <c r="R18" i="1"/>
  <c r="O18" i="1"/>
  <c r="R15" i="1"/>
  <c r="O15" i="1"/>
  <c r="R19" i="1"/>
  <c r="O19" i="1"/>
  <c r="R11" i="1"/>
  <c r="O11" i="1"/>
  <c r="O40" i="1"/>
  <c r="N40" i="1"/>
  <c r="O36" i="1"/>
  <c r="O28" i="1"/>
  <c r="N28" i="1"/>
  <c r="N36" i="1" l="1"/>
  <c r="N35" i="1"/>
  <c r="Q36" i="1"/>
  <c r="N22" i="1"/>
  <c r="R36" i="1"/>
  <c r="O35" i="1"/>
  <c r="O22" i="1"/>
  <c r="N34" i="1" l="1"/>
  <c r="O34" i="1"/>
  <c r="R86" i="1" l="1"/>
  <c r="Q86" i="1"/>
  <c r="R79" i="1"/>
  <c r="Q79" i="1"/>
  <c r="R72" i="1"/>
  <c r="R65" i="1"/>
  <c r="Q65" i="1"/>
  <c r="R58" i="1"/>
  <c r="Q58" i="1"/>
  <c r="Q72" i="1" l="1"/>
  <c r="R40" i="1"/>
  <c r="R22" i="1"/>
  <c r="R28" i="1"/>
  <c r="Q40" i="1"/>
  <c r="Q22" i="1"/>
  <c r="Q28" i="1"/>
  <c r="R34" i="1" l="1"/>
  <c r="R35" i="1"/>
  <c r="Q35" i="1"/>
  <c r="Q34" i="1"/>
  <c r="P60" i="1" l="1"/>
  <c r="M88" i="1" l="1"/>
  <c r="N89" i="1"/>
  <c r="M18" i="1"/>
  <c r="P13" i="1"/>
  <c r="P14" i="1"/>
  <c r="P15" i="1"/>
  <c r="P17" i="1"/>
  <c r="P18" i="1"/>
  <c r="P19" i="1"/>
  <c r="P11" i="1"/>
  <c r="L192" i="1"/>
  <c r="K169" i="1"/>
  <c r="J167" i="1"/>
  <c r="K167" i="1"/>
  <c r="L162" i="1"/>
  <c r="K162" i="1"/>
  <c r="L123" i="1"/>
  <c r="K123" i="1"/>
  <c r="K124" i="1"/>
  <c r="L124" i="1"/>
  <c r="K125" i="1"/>
  <c r="L125" i="1"/>
  <c r="K126" i="1"/>
  <c r="L126" i="1"/>
  <c r="K127" i="1"/>
  <c r="L127" i="1"/>
  <c r="K129" i="1"/>
  <c r="L129" i="1"/>
  <c r="K130" i="1"/>
  <c r="L130" i="1"/>
  <c r="K131" i="1"/>
  <c r="L131" i="1"/>
  <c r="K132" i="1"/>
  <c r="L132" i="1"/>
  <c r="L120" i="1"/>
  <c r="K120" i="1"/>
  <c r="K119" i="1"/>
  <c r="L119" i="1"/>
  <c r="K118" i="1"/>
  <c r="L118" i="1"/>
  <c r="K117" i="1"/>
  <c r="L117" i="1"/>
  <c r="K116" i="1"/>
  <c r="L116" i="1"/>
  <c r="K115" i="1"/>
  <c r="L115" i="1"/>
  <c r="J115" i="1"/>
  <c r="K114" i="1"/>
  <c r="L114" i="1"/>
  <c r="J114" i="1"/>
  <c r="L113" i="1"/>
  <c r="K113" i="1"/>
  <c r="L111" i="1"/>
  <c r="K111" i="1"/>
  <c r="M13" i="1" l="1"/>
  <c r="M14" i="1"/>
  <c r="M15" i="1"/>
  <c r="M17" i="1"/>
  <c r="M19" i="1"/>
  <c r="K128" i="1" l="1"/>
  <c r="L128" i="1"/>
  <c r="K122" i="1"/>
  <c r="L159" i="1" l="1"/>
  <c r="K159" i="1"/>
  <c r="L122" i="1" l="1"/>
  <c r="K194" i="1" l="1"/>
  <c r="K187" i="1"/>
  <c r="K166" i="1"/>
  <c r="K140" i="1"/>
  <c r="L166" i="1"/>
  <c r="L180" i="1"/>
  <c r="K146" i="1"/>
  <c r="K144" i="1"/>
  <c r="K142" i="1"/>
  <c r="L187" i="1"/>
  <c r="L173" i="1"/>
  <c r="L140" i="1"/>
  <c r="K189" i="1"/>
  <c r="L188" i="1"/>
  <c r="J188" i="1"/>
  <c r="K185" i="1"/>
  <c r="K184" i="1"/>
  <c r="K174" i="1"/>
  <c r="L171" i="1"/>
  <c r="J170" i="1"/>
  <c r="L163" i="1"/>
  <c r="J161" i="1"/>
  <c r="K147" i="1"/>
  <c r="K145" i="1"/>
  <c r="K137" i="1"/>
  <c r="K173" i="1"/>
  <c r="K138" i="1"/>
  <c r="J116" i="1"/>
  <c r="N10" i="1"/>
  <c r="N86" i="1"/>
  <c r="O90" i="1"/>
  <c r="O88" i="1"/>
  <c r="O87" i="1"/>
  <c r="K192" i="1"/>
  <c r="K183" i="1"/>
  <c r="L178" i="1"/>
  <c r="L175" i="1"/>
  <c r="L170" i="1"/>
  <c r="L164" i="1"/>
  <c r="L161" i="1"/>
  <c r="K139" i="1"/>
  <c r="L191" i="1"/>
  <c r="L182" i="1"/>
  <c r="K141" i="1"/>
  <c r="N8" i="1"/>
  <c r="O75" i="1"/>
  <c r="L177" i="1"/>
  <c r="L168" i="1"/>
  <c r="K143" i="1"/>
  <c r="Q8" i="1"/>
  <c r="K190" i="1"/>
  <c r="K164" i="1"/>
  <c r="N90" i="1"/>
  <c r="N88" i="1"/>
  <c r="N87" i="1"/>
  <c r="N84" i="1"/>
  <c r="N83" i="1"/>
  <c r="N82" i="1"/>
  <c r="N81" i="1"/>
  <c r="N77" i="1"/>
  <c r="N76" i="1"/>
  <c r="N75" i="1"/>
  <c r="N74" i="1"/>
  <c r="N70" i="1"/>
  <c r="P90" i="1"/>
  <c r="K108" i="1"/>
  <c r="K163" i="1"/>
  <c r="M90" i="1"/>
  <c r="L147" i="1"/>
  <c r="L143" i="1"/>
  <c r="L142" i="1"/>
  <c r="L139" i="1"/>
  <c r="L138" i="1"/>
  <c r="L141" i="1"/>
  <c r="L137" i="1"/>
  <c r="P74" i="1"/>
  <c r="P76" i="1"/>
  <c r="L144" i="1"/>
  <c r="L146" i="1"/>
  <c r="K191" i="1"/>
  <c r="L185" i="1"/>
  <c r="L184" i="1"/>
  <c r="L183" i="1"/>
  <c r="L176" i="1"/>
  <c r="J174" i="1"/>
  <c r="L169" i="1"/>
  <c r="K168" i="1"/>
  <c r="L160" i="1"/>
  <c r="P82" i="1"/>
  <c r="P59" i="1"/>
  <c r="M81" i="1"/>
  <c r="L145" i="1"/>
  <c r="L190" i="1"/>
  <c r="J183" i="1"/>
  <c r="K178" i="1"/>
  <c r="K171" i="1"/>
  <c r="L167" i="1"/>
  <c r="K161" i="1"/>
  <c r="L189" i="1"/>
  <c r="K182" i="1"/>
  <c r="J169" i="1"/>
  <c r="L174" i="1"/>
  <c r="K170" i="1"/>
  <c r="J192" i="1"/>
  <c r="P91" i="1"/>
  <c r="M91" i="1"/>
  <c r="P75" i="1"/>
  <c r="M75" i="1"/>
  <c r="M60" i="1"/>
  <c r="K177" i="1"/>
  <c r="J176" i="1"/>
  <c r="J189" i="1"/>
  <c r="M74" i="1"/>
  <c r="P81" i="1"/>
  <c r="M59" i="1"/>
  <c r="J111" i="1"/>
  <c r="J160" i="1"/>
  <c r="K188" i="1"/>
  <c r="K175" i="1"/>
  <c r="M82" i="1"/>
  <c r="P88" i="1"/>
  <c r="M76" i="1"/>
  <c r="P73" i="1"/>
  <c r="J119" i="1"/>
  <c r="P87" i="1"/>
  <c r="J117" i="1"/>
  <c r="O73" i="1"/>
  <c r="O81" i="1"/>
  <c r="O77" i="1"/>
  <c r="K180" i="1"/>
  <c r="K160" i="1"/>
  <c r="J182" i="1"/>
  <c r="K176" i="1"/>
  <c r="J168" i="1"/>
  <c r="J191" i="1"/>
  <c r="J175" i="1"/>
  <c r="J177" i="1"/>
  <c r="K110" i="1"/>
  <c r="R10" i="1"/>
  <c r="O83" i="1"/>
  <c r="O89" i="1"/>
  <c r="L110" i="1"/>
  <c r="J118" i="1"/>
  <c r="L194" i="1"/>
  <c r="N79" i="1" l="1"/>
  <c r="O91" i="1"/>
  <c r="O84" i="1"/>
  <c r="O82" i="1"/>
  <c r="O72" i="1"/>
  <c r="O76" i="1"/>
  <c r="O74" i="1"/>
  <c r="N72" i="1"/>
  <c r="O70" i="1"/>
  <c r="O65" i="1"/>
  <c r="N65" i="1"/>
  <c r="O10" i="1"/>
  <c r="Q10" i="1"/>
  <c r="O86" i="1" l="1"/>
  <c r="O79" i="1"/>
  <c r="N58" i="1" l="1"/>
  <c r="O58" i="1" l="1"/>
</calcChain>
</file>

<file path=xl/sharedStrings.xml><?xml version="1.0" encoding="utf-8"?>
<sst xmlns="http://schemas.openxmlformats.org/spreadsheetml/2006/main" count="570" uniqueCount="116">
  <si>
    <t xml:space="preserve"> </t>
  </si>
  <si>
    <t>SL.</t>
  </si>
  <si>
    <t>NO.</t>
  </si>
  <si>
    <t xml:space="preserve">     G R A N D      T O T A L</t>
  </si>
  <si>
    <t>A.</t>
  </si>
  <si>
    <t>FOOD GROUP</t>
  </si>
  <si>
    <t xml:space="preserve">   - </t>
  </si>
  <si>
    <t>-</t>
  </si>
  <si>
    <t xml:space="preserve"> 1. MILK,CREAM &amp; MILK FOOD FOR INFANTS</t>
  </si>
  <si>
    <t xml:space="preserve">  MT</t>
  </si>
  <si>
    <t xml:space="preserve"> 2. WHEAT UNMILLED</t>
  </si>
  <si>
    <t xml:space="preserve"> 3. DRY FRUITS &amp; NUTS</t>
  </si>
  <si>
    <t xml:space="preserve"> 4. TEA    </t>
  </si>
  <si>
    <t xml:space="preserve"> 5. SPICES</t>
  </si>
  <si>
    <t xml:space="preserve"> 6. SOYABEAN OIL</t>
  </si>
  <si>
    <t xml:space="preserve"> 7. PALM OIL   </t>
  </si>
  <si>
    <t xml:space="preserve"> 8. SUGAR</t>
  </si>
  <si>
    <t>10. ALL OTHERS FOOD ITEMS</t>
  </si>
  <si>
    <t>B.</t>
  </si>
  <si>
    <t>MACHINERY GROUP</t>
  </si>
  <si>
    <t>11. POWER GENERATING MACHINERY</t>
  </si>
  <si>
    <t>12. OFFICE MACHINE INCL.DATA PROC EQUIP;</t>
  </si>
  <si>
    <t>13. TEXTILE MACHINERY</t>
  </si>
  <si>
    <t>14. CONSTRUCTION &amp; MINING MACHINERY</t>
  </si>
  <si>
    <t>15. ELECTRICAL MACHINERY &amp; APPARATUS</t>
  </si>
  <si>
    <t>16. TELE COM</t>
  </si>
  <si>
    <t xml:space="preserve">    A. MOBILE PHONE</t>
  </si>
  <si>
    <t xml:space="preserve">    B. OTHER APPARATUS</t>
  </si>
  <si>
    <t>17. AGRICULTURAL MACHINERY &amp; IMPLEMENTS</t>
  </si>
  <si>
    <t>18. OTHER MACHINERY</t>
  </si>
  <si>
    <t>C.</t>
  </si>
  <si>
    <t>TRANSPORT GROUP</t>
  </si>
  <si>
    <t>19.  ROAD MOTOR VEH. (BUILD UNIT,CKD/SKD)</t>
  </si>
  <si>
    <t>19.1 CBU</t>
  </si>
  <si>
    <t xml:space="preserve">   A.BUSES,TRUCKS &amp; OTH. HEAVY VEHICLES</t>
  </si>
  <si>
    <t xml:space="preserve">   B.MOTOR CARS</t>
  </si>
  <si>
    <t xml:space="preserve">   C.MOTOR CYCLES</t>
  </si>
  <si>
    <t>19.2 CKD/SKD</t>
  </si>
  <si>
    <t>19.3 PARTS &amp; ACCESSORIES</t>
  </si>
  <si>
    <t>19.4 OTHERS</t>
  </si>
  <si>
    <t>20.AIRCRAFTS, SHIPS AND BOATS</t>
  </si>
  <si>
    <t>21.OTHERS TRANSPORT EQUIPMENTS</t>
  </si>
  <si>
    <t>P.T.O.</t>
  </si>
  <si>
    <t>D.</t>
  </si>
  <si>
    <t xml:space="preserve">PETROLEUM GROUP   </t>
  </si>
  <si>
    <t xml:space="preserve">22. PETROLEUM PRODUCTS  </t>
  </si>
  <si>
    <t xml:space="preserve">23. PETROLEUM CRUDE     </t>
  </si>
  <si>
    <t xml:space="preserve">E. </t>
  </si>
  <si>
    <t>TEXTILE GROUP</t>
  </si>
  <si>
    <t xml:space="preserve"> - </t>
  </si>
  <si>
    <t>F.</t>
  </si>
  <si>
    <t>AGRICULTURAL AND OTHER CHEMICALS GROUP</t>
  </si>
  <si>
    <t xml:space="preserve"> MT</t>
  </si>
  <si>
    <t>G.</t>
  </si>
  <si>
    <t>METAL GROUP</t>
  </si>
  <si>
    <t>KG</t>
  </si>
  <si>
    <t>H.</t>
  </si>
  <si>
    <t>MISCELLANEOUS GROUP</t>
  </si>
  <si>
    <t xml:space="preserve"> NO</t>
  </si>
  <si>
    <t>ALL OTHERS ITEMS</t>
  </si>
  <si>
    <t xml:space="preserve">   (**)QUANTITY DATA HAS BEEN ESTIMATED WHERE EVER IT IS FOUND NECESSARY.</t>
  </si>
  <si>
    <t>P.T.O</t>
  </si>
  <si>
    <t>U</t>
  </si>
  <si>
    <t>N</t>
  </si>
  <si>
    <t>**</t>
  </si>
  <si>
    <t>COMMODITIES</t>
  </si>
  <si>
    <t>I</t>
  </si>
  <si>
    <t xml:space="preserve"> QUANTITY</t>
  </si>
  <si>
    <t>VALUE</t>
  </si>
  <si>
    <t>T</t>
  </si>
  <si>
    <t xml:space="preserve"> RUPEES</t>
  </si>
  <si>
    <t xml:space="preserve">   DOLLARS  </t>
  </si>
  <si>
    <t>DOLLARS</t>
  </si>
  <si>
    <t xml:space="preserve"> RUPEES  </t>
  </si>
  <si>
    <t>VALUE = ( RUPEES IN MILLION )</t>
  </si>
  <si>
    <t xml:space="preserve">                                   ( U.S DOLLARS IN THOUSAND )</t>
  </si>
  <si>
    <t xml:space="preserve"> 9. PULSES  (LEGUMINOUS VEGETABLES)</t>
  </si>
  <si>
    <t>24.NATURAL GAS, LIQUIFIED</t>
  </si>
  <si>
    <t>25. PETROLEUM GAS, LIQUIFIED</t>
  </si>
  <si>
    <t>26. OTHERS</t>
  </si>
  <si>
    <t>27. RAW COTTON</t>
  </si>
  <si>
    <t>28. SYNTHETIC FIBRE</t>
  </si>
  <si>
    <t>29. SYNTHETIC &amp; ARTIFICIAL SILK YARN</t>
  </si>
  <si>
    <t>30. WORN CLOTHING</t>
  </si>
  <si>
    <t>31. OTHR TEXTILE ITEMS</t>
  </si>
  <si>
    <t>32. FERTILIZER MANUFACTURED</t>
  </si>
  <si>
    <t>33. INSECTICIDES</t>
  </si>
  <si>
    <t>34. PLASTIC MATERIALS</t>
  </si>
  <si>
    <t>35. MEDICINAL PRODUCTS</t>
  </si>
  <si>
    <t>36. OTHERS</t>
  </si>
  <si>
    <t>37. GOLD</t>
  </si>
  <si>
    <t>38. IRON AND STEEL SCRAP</t>
  </si>
  <si>
    <t>39. IRON AND STEEL</t>
  </si>
  <si>
    <t>40. ALUMINIUM WROUGHT &amp; WORKED</t>
  </si>
  <si>
    <t>41. ALL OTHER METALS &amp; ARTICALS</t>
  </si>
  <si>
    <t>42. RUBBER CRUDE INCL. SYNTH/RECLAIMED</t>
  </si>
  <si>
    <t>43. RUBBER TYRES &amp; TUBES</t>
  </si>
  <si>
    <t>44. WOOD &amp; CORK</t>
  </si>
  <si>
    <t>45. JUTE</t>
  </si>
  <si>
    <t>46. PAPER &amp; PAPER BOARD &amp; MANUF.THEREOF</t>
  </si>
  <si>
    <t xml:space="preserve">                   ( U.S DOLLARS IN THOUSAND )</t>
  </si>
  <si>
    <t xml:space="preserve">                VALUE = ( RUPEES IN MILLION )</t>
  </si>
  <si>
    <t>NOTE:- SOME DIFFERENCE MAY OCCUR IN PERCENTAGE CHANGE WITH  RESPECT TO RUPEES &amp; DOLLARS.</t>
  </si>
  <si>
    <t>STATEMENT SHOWING IMPORTS OF SELECTED COMMODITIES DURING THE MONTH OFMARCH, 2022</t>
  </si>
  <si>
    <t xml:space="preserve">                        MARCH, 2021</t>
  </si>
  <si>
    <t xml:space="preserve">  % CHANGE IN MARCH, 2022 OVER</t>
  </si>
  <si>
    <t>MARCH, 2021</t>
  </si>
  <si>
    <t>STATEMENT SHOWING IMPORTS OF SELECTED COMMODITIES DURING THE PERIOD JULY -MARCH, 2021 - 2022</t>
  </si>
  <si>
    <t xml:space="preserve">     JULY - MARCH, 2020-2021</t>
  </si>
  <si>
    <t>% CHANGE IN  JULY - MARCH, 2021 - 2022</t>
  </si>
  <si>
    <t xml:space="preserve">  OVER  JULY - MARCH, 2020 - 2021</t>
  </si>
  <si>
    <t xml:space="preserve">        FEBRUARY,2022</t>
  </si>
  <si>
    <t xml:space="preserve">  RUPEE VALUE  CONVERTED INTO US DOLLAR ON THE BASIS OF MONTHLY  BANKS' FLOATING AVERAGE EXCHANGE RATE PROVIDED BY SBP. MARCH, 2022 (1$=Rs.179.617273) , FEBRUARY, 2022 (1$=Rs.175.482276) AND MARCH,2021 (1$=Rs.156.029765).  </t>
  </si>
  <si>
    <t xml:space="preserve">     JULY -MARCH, 2021 - 2022</t>
  </si>
  <si>
    <t xml:space="preserve">                   MARCH, 2022  (R) </t>
  </si>
  <si>
    <t xml:space="preserve">                     FEBRUARY,2022 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</si>
</sst>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0_)"/>
    <numFmt numFmtId="166" formatCode="_(* #,##0_);_(* \(#,##0\);_(* &quot;-&quot;??_);_(@_)"/>
    <numFmt numFmtId="167" formatCode="_(* #,##0.000000_);_(* \(#,##0.00000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1" fillId="0" borderId="0" applyFont="0" applyFill="0" applyBorder="0" applyAlignment="0" applyProtection="0"/>
  </cellStyleXfs>
  <cellXfs count="124">
    <xf numFmtId="0" fontId="0" fillId="0" borderId="0" xfId="0"/>
    <xf numFmtId="3" fontId="7" fillId="0" borderId="0" xfId="0" applyNumberFormat="1" applyFont="1"/>
    <xf numFmtId="0" fontId="7" fillId="0" borderId="0" xfId="0" applyFont="1"/>
    <xf numFmtId="2" fontId="7" fillId="0" borderId="0" xfId="0" applyNumberFormat="1" applyFont="1"/>
    <xf numFmtId="165" fontId="7" fillId="0" borderId="0" xfId="0" applyNumberFormat="1" applyFont="1"/>
    <xf numFmtId="3" fontId="7" fillId="0" borderId="0" xfId="0" applyNumberFormat="1" applyFont="1" applyAlignment="1">
      <alignment horizontal="center"/>
    </xf>
    <xf numFmtId="3" fontId="7" fillId="0" borderId="11" xfId="0" quotePrefix="1" applyNumberFormat="1" applyFont="1" applyBorder="1"/>
    <xf numFmtId="2" fontId="7" fillId="0" borderId="11" xfId="0" applyNumberFormat="1" applyFont="1" applyBorder="1"/>
    <xf numFmtId="0" fontId="7" fillId="0" borderId="11" xfId="0" quotePrefix="1" applyFont="1" applyBorder="1"/>
    <xf numFmtId="0" fontId="7" fillId="0" borderId="11" xfId="0" applyFont="1" applyBorder="1"/>
    <xf numFmtId="3" fontId="7" fillId="0" borderId="11" xfId="0" applyNumberFormat="1" applyFont="1" applyBorder="1"/>
    <xf numFmtId="37" fontId="7" fillId="0" borderId="0" xfId="0" applyNumberFormat="1" applyFont="1" applyAlignment="1">
      <alignment horizontal="right"/>
    </xf>
    <xf numFmtId="37" fontId="7" fillId="0" borderId="0" xfId="0" applyNumberFormat="1" applyFont="1" applyAlignment="1">
      <alignment horizontal="center"/>
    </xf>
    <xf numFmtId="1" fontId="7" fillId="0" borderId="0" xfId="0" applyNumberFormat="1" applyFont="1"/>
    <xf numFmtId="2" fontId="7" fillId="0" borderId="0" xfId="0" applyNumberFormat="1" applyFont="1" applyAlignment="1">
      <alignment horizontal="left"/>
    </xf>
    <xf numFmtId="37" fontId="7" fillId="0" borderId="0" xfId="0" applyNumberFormat="1" applyFont="1" applyAlignment="1">
      <alignment horizontal="left"/>
    </xf>
    <xf numFmtId="0" fontId="7" fillId="0" borderId="1" xfId="0" applyFont="1" applyBorder="1"/>
    <xf numFmtId="37" fontId="7" fillId="0" borderId="2" xfId="0" applyNumberFormat="1" applyFont="1" applyBorder="1" applyAlignment="1">
      <alignment horizontal="left"/>
    </xf>
    <xf numFmtId="37" fontId="7" fillId="0" borderId="1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left"/>
    </xf>
    <xf numFmtId="37" fontId="7" fillId="0" borderId="5" xfId="0" applyNumberFormat="1" applyFont="1" applyBorder="1" applyAlignment="1">
      <alignment horizontal="center"/>
    </xf>
    <xf numFmtId="37" fontId="7" fillId="0" borderId="5" xfId="0" applyNumberFormat="1" applyFont="1" applyBorder="1" applyAlignment="1">
      <alignment horizontal="left"/>
    </xf>
    <xf numFmtId="0" fontId="7" fillId="0" borderId="6" xfId="0" applyFont="1" applyBorder="1"/>
    <xf numFmtId="3" fontId="7" fillId="0" borderId="7" xfId="0" applyNumberFormat="1" applyFont="1" applyBorder="1"/>
    <xf numFmtId="0" fontId="7" fillId="0" borderId="8" xfId="0" applyFont="1" applyBorder="1"/>
    <xf numFmtId="1" fontId="7" fillId="0" borderId="0" xfId="0" applyNumberFormat="1" applyFont="1" applyAlignment="1">
      <alignment horizontal="center"/>
    </xf>
    <xf numFmtId="37" fontId="7" fillId="0" borderId="8" xfId="0" applyNumberFormat="1" applyFont="1" applyBorder="1" applyAlignment="1">
      <alignment horizontal="left"/>
    </xf>
    <xf numFmtId="1" fontId="7" fillId="0" borderId="0" xfId="0" applyNumberFormat="1" applyFont="1" applyAlignment="1">
      <alignment horizontal="left"/>
    </xf>
    <xf numFmtId="37" fontId="7" fillId="0" borderId="12" xfId="0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center"/>
    </xf>
    <xf numFmtId="37" fontId="7" fillId="0" borderId="11" xfId="0" quotePrefix="1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right"/>
    </xf>
    <xf numFmtId="37" fontId="7" fillId="0" borderId="0" xfId="0" quotePrefix="1" applyNumberFormat="1" applyFont="1" applyAlignment="1">
      <alignment horizontal="left"/>
    </xf>
    <xf numFmtId="37" fontId="7" fillId="0" borderId="0" xfId="0" applyNumberFormat="1" applyFont="1"/>
    <xf numFmtId="3" fontId="7" fillId="0" borderId="0" xfId="0" quotePrefix="1" applyNumberFormat="1" applyFont="1" applyAlignment="1">
      <alignment horizontal="right"/>
    </xf>
    <xf numFmtId="37" fontId="7" fillId="0" borderId="0" xfId="0" quotePrefix="1" applyNumberFormat="1" applyFont="1" applyAlignment="1">
      <alignment horizontal="right"/>
    </xf>
    <xf numFmtId="3" fontId="7" fillId="0" borderId="0" xfId="0" quotePrefix="1" applyNumberFormat="1" applyFont="1"/>
    <xf numFmtId="37" fontId="7" fillId="0" borderId="0" xfId="0" applyNumberFormat="1" applyFont="1" applyFill="1" applyAlignment="1">
      <alignment horizontal="left"/>
    </xf>
    <xf numFmtId="37" fontId="9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166" fontId="7" fillId="0" borderId="0" xfId="1" applyNumberFormat="1" applyFont="1"/>
    <xf numFmtId="37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0" borderId="13" xfId="0" applyNumberFormat="1" applyFont="1" applyBorder="1" applyAlignment="1">
      <alignment horizontal="right"/>
    </xf>
    <xf numFmtId="37" fontId="7" fillId="0" borderId="13" xfId="0" applyNumberFormat="1" applyFont="1" applyBorder="1" applyAlignment="1">
      <alignment horizontal="right"/>
    </xf>
    <xf numFmtId="37" fontId="7" fillId="0" borderId="9" xfId="0" applyNumberFormat="1" applyFont="1" applyBorder="1" applyAlignment="1">
      <alignment horizontal="right"/>
    </xf>
    <xf numFmtId="37" fontId="7" fillId="0" borderId="3" xfId="0" applyNumberFormat="1" applyFont="1" applyBorder="1" applyAlignment="1">
      <alignment horizontal="right"/>
    </xf>
    <xf numFmtId="2" fontId="7" fillId="0" borderId="9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/>
    </xf>
    <xf numFmtId="37" fontId="7" fillId="0" borderId="12" xfId="0" applyNumberFormat="1" applyFont="1" applyBorder="1" applyAlignment="1">
      <alignment horizontal="right"/>
    </xf>
    <xf numFmtId="3" fontId="10" fillId="0" borderId="0" xfId="0" applyNumberFormat="1" applyFont="1"/>
    <xf numFmtId="1" fontId="10" fillId="0" borderId="0" xfId="0" applyNumberFormat="1" applyFont="1"/>
    <xf numFmtId="0" fontId="10" fillId="0" borderId="0" xfId="0" applyFont="1"/>
    <xf numFmtId="2" fontId="10" fillId="0" borderId="0" xfId="0" applyNumberFormat="1" applyFont="1"/>
    <xf numFmtId="3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3" fontId="10" fillId="0" borderId="0" xfId="1" applyNumberFormat="1" applyFont="1"/>
    <xf numFmtId="3" fontId="10" fillId="2" borderId="0" xfId="1" applyNumberFormat="1" applyFont="1" applyFill="1"/>
    <xf numFmtId="165" fontId="10" fillId="0" borderId="0" xfId="0" applyNumberFormat="1" applyFont="1" applyAlignment="1">
      <alignment horizontal="center"/>
    </xf>
    <xf numFmtId="165" fontId="10" fillId="0" borderId="0" xfId="0" applyNumberFormat="1" applyFont="1"/>
    <xf numFmtId="3" fontId="10" fillId="2" borderId="0" xfId="0" applyNumberFormat="1" applyFont="1" applyFill="1"/>
    <xf numFmtId="3" fontId="10" fillId="0" borderId="0" xfId="1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7" fontId="10" fillId="0" borderId="11" xfId="0" applyNumberFormat="1" applyFont="1" applyBorder="1"/>
    <xf numFmtId="3" fontId="10" fillId="0" borderId="11" xfId="0" quotePrefix="1" applyNumberFormat="1" applyFont="1" applyBorder="1" applyAlignment="1">
      <alignment horizontal="right"/>
    </xf>
    <xf numFmtId="37" fontId="10" fillId="0" borderId="11" xfId="0" quotePrefix="1" applyNumberFormat="1" applyFont="1" applyBorder="1" applyAlignment="1">
      <alignment horizontal="right"/>
    </xf>
    <xf numFmtId="3" fontId="10" fillId="0" borderId="11" xfId="0" quotePrefix="1" applyNumberFormat="1" applyFont="1" applyBorder="1"/>
    <xf numFmtId="165" fontId="10" fillId="0" borderId="11" xfId="0" applyNumberFormat="1" applyFont="1" applyBorder="1"/>
    <xf numFmtId="2" fontId="10" fillId="0" borderId="11" xfId="0" applyNumberFormat="1" applyFont="1" applyBorder="1"/>
    <xf numFmtId="0" fontId="10" fillId="0" borderId="11" xfId="0" quotePrefix="1" applyFont="1" applyBorder="1"/>
    <xf numFmtId="3" fontId="10" fillId="0" borderId="0" xfId="1" applyNumberFormat="1" applyFont="1" applyAlignment="1">
      <alignment horizontal="center"/>
    </xf>
    <xf numFmtId="3" fontId="10" fillId="0" borderId="0" xfId="1" quotePrefix="1" applyNumberFormat="1" applyFont="1" applyAlignment="1">
      <alignment horizontal="right"/>
    </xf>
    <xf numFmtId="4" fontId="10" fillId="0" borderId="0" xfId="0" applyNumberFormat="1" applyFont="1"/>
    <xf numFmtId="4" fontId="10" fillId="2" borderId="0" xfId="0" applyNumberFormat="1" applyFont="1" applyFill="1"/>
    <xf numFmtId="4" fontId="10" fillId="0" borderId="0" xfId="0" applyNumberFormat="1" applyFont="1" applyAlignment="1">
      <alignment horizontal="right"/>
    </xf>
    <xf numFmtId="166" fontId="10" fillId="0" borderId="0" xfId="1" applyNumberFormat="1" applyFont="1"/>
    <xf numFmtId="37" fontId="10" fillId="0" borderId="0" xfId="0" applyNumberFormat="1" applyFont="1" applyAlignment="1">
      <alignment horizontal="right"/>
    </xf>
    <xf numFmtId="37" fontId="10" fillId="0" borderId="0" xfId="0" applyNumberFormat="1" applyFont="1" applyAlignment="1">
      <alignment horizontal="center"/>
    </xf>
    <xf numFmtId="0" fontId="10" fillId="0" borderId="11" xfId="0" applyFont="1" applyBorder="1"/>
    <xf numFmtId="3" fontId="10" fillId="0" borderId="11" xfId="0" applyNumberFormat="1" applyFont="1" applyBorder="1"/>
    <xf numFmtId="166" fontId="0" fillId="0" borderId="0" xfId="1" applyNumberFormat="1" applyFont="1"/>
    <xf numFmtId="43" fontId="7" fillId="0" borderId="0" xfId="0" applyNumberFormat="1" applyFont="1"/>
    <xf numFmtId="37" fontId="7" fillId="0" borderId="1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  <xf numFmtId="3" fontId="10" fillId="0" borderId="0" xfId="1" applyNumberFormat="1" applyFont="1" applyFill="1"/>
    <xf numFmtId="37" fontId="10" fillId="0" borderId="0" xfId="0" applyNumberFormat="1" applyFont="1" applyBorder="1"/>
    <xf numFmtId="3" fontId="10" fillId="0" borderId="0" xfId="0" quotePrefix="1" applyNumberFormat="1" applyFont="1" applyBorder="1" applyAlignment="1">
      <alignment horizontal="right"/>
    </xf>
    <xf numFmtId="3" fontId="10" fillId="0" borderId="0" xfId="0" applyNumberFormat="1" applyFont="1" applyBorder="1"/>
    <xf numFmtId="37" fontId="7" fillId="0" borderId="0" xfId="0" applyNumberFormat="1" applyFont="1" applyFill="1" applyAlignment="1">
      <alignment horizontal="right"/>
    </xf>
    <xf numFmtId="3" fontId="10" fillId="0" borderId="0" xfId="0" applyNumberFormat="1" applyFont="1" applyFill="1"/>
    <xf numFmtId="165" fontId="10" fillId="0" borderId="0" xfId="0" applyNumberFormat="1" applyFont="1" applyFill="1"/>
    <xf numFmtId="2" fontId="10" fillId="0" borderId="0" xfId="0" applyNumberFormat="1" applyFont="1" applyFill="1"/>
    <xf numFmtId="1" fontId="10" fillId="0" borderId="0" xfId="0" applyNumberFormat="1" applyFont="1" applyFill="1" applyAlignment="1">
      <alignment horizontal="center"/>
    </xf>
    <xf numFmtId="1" fontId="7" fillId="0" borderId="0" xfId="0" applyNumberFormat="1" applyFont="1" applyFill="1"/>
    <xf numFmtId="0" fontId="7" fillId="0" borderId="0" xfId="0" applyFont="1" applyFill="1"/>
    <xf numFmtId="166" fontId="10" fillId="0" borderId="0" xfId="0" applyNumberFormat="1" applyFont="1"/>
    <xf numFmtId="41" fontId="10" fillId="0" borderId="0" xfId="23" applyFont="1"/>
    <xf numFmtId="3" fontId="10" fillId="0" borderId="0" xfId="1" applyNumberFormat="1" applyFont="1" applyFill="1" applyAlignment="1">
      <alignment horizontal="center"/>
    </xf>
    <xf numFmtId="37" fontId="8" fillId="0" borderId="0" xfId="0" applyNumberFormat="1" applyFont="1" applyAlignment="1">
      <alignment horizontal="center"/>
    </xf>
    <xf numFmtId="37" fontId="7" fillId="0" borderId="1" xfId="0" applyNumberFormat="1" applyFont="1" applyBorder="1" applyAlignment="1">
      <alignment horizontal="center"/>
    </xf>
    <xf numFmtId="167" fontId="12" fillId="0" borderId="0" xfId="1" applyNumberFormat="1" applyFont="1" applyFill="1" applyBorder="1"/>
    <xf numFmtId="37" fontId="7" fillId="0" borderId="3" xfId="0" applyNumberFormat="1" applyFont="1" applyBorder="1" applyAlignment="1">
      <alignment horizontal="center"/>
    </xf>
    <xf numFmtId="37" fontId="7" fillId="0" borderId="14" xfId="0" applyNumberFormat="1" applyFont="1" applyBorder="1" applyAlignment="1">
      <alignment horizontal="center"/>
    </xf>
    <xf numFmtId="37" fontId="8" fillId="0" borderId="0" xfId="0" applyNumberFormat="1" applyFont="1" applyAlignment="1">
      <alignment horizontal="center"/>
    </xf>
    <xf numFmtId="37" fontId="7" fillId="0" borderId="4" xfId="0" applyNumberFormat="1" applyFont="1" applyBorder="1" applyAlignment="1">
      <alignment horizontal="center"/>
    </xf>
    <xf numFmtId="37" fontId="7" fillId="2" borderId="3" xfId="0" applyNumberFormat="1" applyFont="1" applyFill="1" applyBorder="1" applyAlignment="1">
      <alignment horizontal="center"/>
    </xf>
    <xf numFmtId="37" fontId="7" fillId="2" borderId="4" xfId="0" applyNumberFormat="1" applyFont="1" applyFill="1" applyBorder="1" applyAlignment="1">
      <alignment horizontal="center"/>
    </xf>
    <xf numFmtId="37" fontId="7" fillId="0" borderId="9" xfId="0" applyNumberFormat="1" applyFont="1" applyBorder="1" applyAlignment="1">
      <alignment horizontal="center"/>
    </xf>
    <xf numFmtId="37" fontId="7" fillId="0" borderId="10" xfId="0" applyNumberFormat="1" applyFont="1" applyBorder="1" applyAlignment="1">
      <alignment horizontal="center"/>
    </xf>
    <xf numFmtId="37" fontId="7" fillId="0" borderId="2" xfId="0" applyNumberFormat="1" applyFont="1" applyBorder="1" applyAlignment="1">
      <alignment horizontal="center" vertical="center"/>
    </xf>
    <xf numFmtId="37" fontId="7" fillId="0" borderId="5" xfId="0" applyNumberFormat="1" applyFont="1" applyBorder="1" applyAlignment="1">
      <alignment horizontal="center" vertical="center"/>
    </xf>
    <xf numFmtId="37" fontId="7" fillId="0" borderId="1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37" fontId="7" fillId="0" borderId="3" xfId="0" applyNumberFormat="1" applyFont="1" applyBorder="1" applyAlignment="1"/>
    <xf numFmtId="37" fontId="7" fillId="0" borderId="4" xfId="0" applyNumberFormat="1" applyFont="1" applyBorder="1" applyAlignment="1"/>
    <xf numFmtId="37" fontId="7" fillId="0" borderId="14" xfId="0" applyNumberFormat="1" applyFont="1" applyBorder="1" applyAlignment="1"/>
    <xf numFmtId="37" fontId="7" fillId="0" borderId="3" xfId="0" applyNumberFormat="1" applyFont="1" applyBorder="1"/>
    <xf numFmtId="37" fontId="7" fillId="0" borderId="4" xfId="0" applyNumberFormat="1" applyFont="1" applyBorder="1"/>
    <xf numFmtId="37" fontId="7" fillId="0" borderId="14" xfId="0" applyNumberFormat="1" applyFont="1" applyBorder="1"/>
    <xf numFmtId="37" fontId="7" fillId="0" borderId="7" xfId="0" applyNumberFormat="1" applyFont="1" applyBorder="1" applyAlignment="1">
      <alignment horizontal="center"/>
    </xf>
    <xf numFmtId="37" fontId="7" fillId="0" borderId="1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</cellXfs>
  <cellStyles count="24">
    <cellStyle name="Comma" xfId="1" builtinId="3"/>
    <cellStyle name="Comma [0]" xfId="23" builtinId="6"/>
    <cellStyle name="Comma [0] 2" xfId="15" xr:uid="{00000000-0005-0000-0000-000001000000}"/>
    <cellStyle name="Comma [0] 3" xfId="18" xr:uid="{00000000-0005-0000-0000-000002000000}"/>
    <cellStyle name="Comma 10" xfId="22" xr:uid="{00000000-0005-0000-0000-000003000000}"/>
    <cellStyle name="Comma 2" xfId="2" xr:uid="{00000000-0005-0000-0000-000004000000}"/>
    <cellStyle name="Comma 2 2" xfId="8" xr:uid="{00000000-0005-0000-0000-000005000000}"/>
    <cellStyle name="Comma 3" xfId="3" xr:uid="{00000000-0005-0000-0000-000006000000}"/>
    <cellStyle name="Comma 3 2" xfId="9" xr:uid="{00000000-0005-0000-0000-000007000000}"/>
    <cellStyle name="Comma 4" xfId="4" xr:uid="{00000000-0005-0000-0000-000008000000}"/>
    <cellStyle name="Comma 4 2" xfId="5" xr:uid="{00000000-0005-0000-0000-000009000000}"/>
    <cellStyle name="Comma 4 2 2" xfId="11" xr:uid="{00000000-0005-0000-0000-00000A000000}"/>
    <cellStyle name="Comma 4 3" xfId="10" xr:uid="{00000000-0005-0000-0000-00000B000000}"/>
    <cellStyle name="Comma 5" xfId="6" xr:uid="{00000000-0005-0000-0000-00000C000000}"/>
    <cellStyle name="Comma 5 2" xfId="12" xr:uid="{00000000-0005-0000-0000-00000D000000}"/>
    <cellStyle name="Comma 6" xfId="16" xr:uid="{00000000-0005-0000-0000-00000E000000}"/>
    <cellStyle name="Comma 7" xfId="19" xr:uid="{00000000-0005-0000-0000-00000F000000}"/>
    <cellStyle name="Comma 8" xfId="20" xr:uid="{00000000-0005-0000-0000-000010000000}"/>
    <cellStyle name="Comma 9" xfId="21" xr:uid="{00000000-0005-0000-0000-000011000000}"/>
    <cellStyle name="Normal" xfId="0" builtinId="0"/>
    <cellStyle name="Normal 2" xfId="7" xr:uid="{00000000-0005-0000-0000-000013000000}"/>
    <cellStyle name="Normal 2 2" xfId="13" xr:uid="{00000000-0005-0000-0000-000014000000}"/>
    <cellStyle name="Normal 6" xfId="14" xr:uid="{00000000-0005-0000-0000-000015000000}"/>
    <cellStyle name="Normal 6 2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3"/>
  <sheetViews>
    <sheetView tabSelected="1" zoomScale="70" zoomScaleNormal="70" zoomScaleSheetLayoutView="70" workbookViewId="0">
      <selection activeCell="B4" sqref="B4:B7"/>
    </sheetView>
  </sheetViews>
  <sheetFormatPr defaultColWidth="11.7109375" defaultRowHeight="18.75" x14ac:dyDescent="0.3"/>
  <cols>
    <col min="1" max="1" width="4.5703125" style="2" customWidth="1"/>
    <col min="2" max="2" width="53.7109375" style="2" customWidth="1"/>
    <col min="3" max="3" width="4.7109375" style="2" customWidth="1"/>
    <col min="4" max="4" width="21.5703125" style="2" customWidth="1"/>
    <col min="5" max="5" width="18" style="1" customWidth="1"/>
    <col min="6" max="6" width="20.5703125" style="2" bestFit="1" customWidth="1"/>
    <col min="7" max="7" width="20.5703125" style="2" customWidth="1"/>
    <col min="8" max="8" width="16.85546875" style="1" customWidth="1"/>
    <col min="9" max="9" width="17.140625" style="2" customWidth="1"/>
    <col min="10" max="10" width="18.28515625" style="2" customWidth="1"/>
    <col min="11" max="11" width="14.7109375" style="1" customWidth="1"/>
    <col min="12" max="12" width="18.28515625" style="2" customWidth="1"/>
    <col min="13" max="13" width="14.7109375" style="2" customWidth="1"/>
    <col min="14" max="14" width="15.5703125" style="3" bestFit="1" customWidth="1"/>
    <col min="15" max="15" width="20.7109375" style="3" customWidth="1"/>
    <col min="16" max="16" width="16.5703125" style="2" customWidth="1"/>
    <col min="17" max="17" width="16.140625" style="2" customWidth="1"/>
    <col min="18" max="18" width="17.85546875" style="2" customWidth="1"/>
    <col min="19" max="19" width="11.5703125" style="1" customWidth="1"/>
    <col min="20" max="20" width="12.42578125" style="13" customWidth="1"/>
    <col min="21" max="21" width="11.28515625" style="13" customWidth="1"/>
    <col min="22" max="22" width="12.7109375" style="13" customWidth="1"/>
    <col min="23" max="31" width="12.7109375" style="2" customWidth="1"/>
    <col min="32" max="16384" width="11.7109375" style="2"/>
  </cols>
  <sheetData>
    <row r="1" spans="1:22" x14ac:dyDescent="0.3">
      <c r="A1" s="104" t="s">
        <v>103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22" x14ac:dyDescent="0.3">
      <c r="B2" s="101"/>
      <c r="O2" s="14" t="s">
        <v>74</v>
      </c>
    </row>
    <row r="3" spans="1:22" x14ac:dyDescent="0.3">
      <c r="O3" s="14" t="s">
        <v>100</v>
      </c>
    </row>
    <row r="4" spans="1:22" x14ac:dyDescent="0.3">
      <c r="A4" s="16"/>
      <c r="B4" s="110" t="s">
        <v>65</v>
      </c>
      <c r="C4" s="18" t="s">
        <v>62</v>
      </c>
      <c r="D4" s="115" t="s">
        <v>114</v>
      </c>
      <c r="E4" s="116"/>
      <c r="F4" s="117"/>
      <c r="G4" s="118" t="s">
        <v>115</v>
      </c>
      <c r="H4" s="119"/>
      <c r="I4" s="120"/>
      <c r="J4" s="118" t="s">
        <v>104</v>
      </c>
      <c r="K4" s="119"/>
      <c r="L4" s="120"/>
      <c r="M4" s="113" t="s">
        <v>105</v>
      </c>
      <c r="N4" s="114"/>
      <c r="O4" s="114"/>
      <c r="P4" s="114"/>
      <c r="Q4" s="114"/>
      <c r="R4" s="114"/>
      <c r="S4" s="19"/>
    </row>
    <row r="5" spans="1:22" x14ac:dyDescent="0.3">
      <c r="A5" s="2" t="s">
        <v>1</v>
      </c>
      <c r="B5" s="111"/>
      <c r="C5" s="12" t="s">
        <v>63</v>
      </c>
      <c r="D5" s="21" t="s">
        <v>64</v>
      </c>
      <c r="F5" s="22"/>
      <c r="H5" s="23"/>
      <c r="J5" s="24"/>
      <c r="K5" s="23"/>
      <c r="L5" s="22"/>
      <c r="M5" s="102" t="s">
        <v>111</v>
      </c>
      <c r="N5" s="105"/>
      <c r="O5" s="103"/>
      <c r="P5" s="106" t="s">
        <v>106</v>
      </c>
      <c r="Q5" s="107"/>
      <c r="R5" s="107"/>
      <c r="S5" s="5"/>
      <c r="T5" s="25"/>
      <c r="U5" s="25"/>
    </row>
    <row r="6" spans="1:22" x14ac:dyDescent="0.3">
      <c r="A6" s="15" t="s">
        <v>2</v>
      </c>
      <c r="B6" s="111"/>
      <c r="C6" s="12" t="s">
        <v>66</v>
      </c>
      <c r="D6" s="21" t="s">
        <v>67</v>
      </c>
      <c r="E6" s="108" t="s">
        <v>68</v>
      </c>
      <c r="F6" s="109"/>
      <c r="G6" s="15" t="s">
        <v>67</v>
      </c>
      <c r="H6" s="108" t="s">
        <v>68</v>
      </c>
      <c r="I6" s="109"/>
      <c r="J6" s="26" t="s">
        <v>67</v>
      </c>
      <c r="K6" s="108" t="s">
        <v>68</v>
      </c>
      <c r="L6" s="109"/>
      <c r="M6" s="26" t="s">
        <v>67</v>
      </c>
      <c r="N6" s="102" t="s">
        <v>68</v>
      </c>
      <c r="O6" s="103"/>
      <c r="P6" s="26" t="s">
        <v>67</v>
      </c>
      <c r="Q6" s="102" t="s">
        <v>68</v>
      </c>
      <c r="R6" s="105"/>
      <c r="S6" s="19"/>
      <c r="T6" s="27"/>
      <c r="U6" s="27"/>
    </row>
    <row r="7" spans="1:22" x14ac:dyDescent="0.3">
      <c r="A7" s="9"/>
      <c r="B7" s="112"/>
      <c r="C7" s="29" t="s">
        <v>69</v>
      </c>
      <c r="D7" s="28"/>
      <c r="E7" s="44" t="s">
        <v>70</v>
      </c>
      <c r="F7" s="45" t="s">
        <v>71</v>
      </c>
      <c r="G7" s="32"/>
      <c r="H7" s="44" t="s">
        <v>70</v>
      </c>
      <c r="I7" s="45" t="s">
        <v>72</v>
      </c>
      <c r="J7" s="46"/>
      <c r="K7" s="44" t="s">
        <v>70</v>
      </c>
      <c r="L7" s="45" t="s">
        <v>72</v>
      </c>
      <c r="M7" s="46"/>
      <c r="N7" s="48" t="s">
        <v>73</v>
      </c>
      <c r="O7" s="49" t="s">
        <v>72</v>
      </c>
      <c r="P7" s="50"/>
      <c r="Q7" s="46" t="s">
        <v>73</v>
      </c>
      <c r="R7" s="47" t="s">
        <v>72</v>
      </c>
      <c r="S7" s="19"/>
      <c r="T7" s="27"/>
      <c r="U7" s="27"/>
    </row>
    <row r="8" spans="1:22" ht="21" x14ac:dyDescent="0.35">
      <c r="A8" s="15"/>
      <c r="B8" s="15" t="s">
        <v>3</v>
      </c>
      <c r="D8" s="57"/>
      <c r="E8" s="76">
        <v>1154120</v>
      </c>
      <c r="F8" s="88">
        <f>ROUND(E8/179.617273*1000,0)</f>
        <v>6425440</v>
      </c>
      <c r="G8" s="57"/>
      <c r="H8" s="76">
        <v>1027151.860028</v>
      </c>
      <c r="I8" s="57">
        <v>5853307.0999999996</v>
      </c>
      <c r="J8" s="57"/>
      <c r="K8" s="57">
        <v>878602</v>
      </c>
      <c r="L8" s="57">
        <v>5630985</v>
      </c>
      <c r="M8" s="53"/>
      <c r="N8" s="54">
        <f>ROUND(E8/H8*100-100,2)</f>
        <v>12.36</v>
      </c>
      <c r="O8" s="54">
        <f>ROUND(F8/I8*100-100,2)</f>
        <v>9.77</v>
      </c>
      <c r="P8" s="59"/>
      <c r="Q8" s="60">
        <f>ROUND(E8/K8*100-100,2)</f>
        <v>31.36</v>
      </c>
      <c r="R8" s="60">
        <f>ROUND(F8/L8*100-100,2)</f>
        <v>14.11</v>
      </c>
      <c r="S8" s="51"/>
      <c r="T8" s="52"/>
      <c r="U8" s="52"/>
    </row>
    <row r="9" spans="1:22" ht="21" x14ac:dyDescent="0.35">
      <c r="A9" s="15"/>
      <c r="D9" s="57"/>
      <c r="E9" s="57"/>
      <c r="F9" s="57"/>
      <c r="G9" s="57"/>
      <c r="H9" s="57"/>
      <c r="I9" s="57"/>
      <c r="J9" s="57"/>
      <c r="K9" s="57"/>
      <c r="L9" s="57"/>
      <c r="M9" s="53"/>
      <c r="N9" s="54"/>
      <c r="O9" s="54"/>
      <c r="P9" s="53"/>
      <c r="Q9" s="53"/>
      <c r="R9" s="53"/>
      <c r="S9" s="51"/>
      <c r="T9" s="52"/>
      <c r="U9" s="52"/>
    </row>
    <row r="10" spans="1:22" ht="21" x14ac:dyDescent="0.35">
      <c r="A10" s="15" t="s">
        <v>4</v>
      </c>
      <c r="B10" s="15" t="s">
        <v>5</v>
      </c>
      <c r="C10" s="11" t="s">
        <v>6</v>
      </c>
      <c r="D10" s="57"/>
      <c r="E10" s="57">
        <f t="shared" ref="E10:I10" si="0">SUM(E11:E20)</f>
        <v>114342.12012400008</v>
      </c>
      <c r="F10" s="57">
        <f t="shared" si="0"/>
        <v>636587</v>
      </c>
      <c r="G10" s="57"/>
      <c r="H10" s="57">
        <f t="shared" si="0"/>
        <v>140733.53787700002</v>
      </c>
      <c r="I10" s="57">
        <f t="shared" si="0"/>
        <v>801981.4040000001</v>
      </c>
      <c r="J10" s="57"/>
      <c r="K10" s="57">
        <f t="shared" ref="K10:L10" si="1">SUM(K11:K20)</f>
        <v>121165</v>
      </c>
      <c r="L10" s="57">
        <f t="shared" si="1"/>
        <v>776549</v>
      </c>
      <c r="M10" s="59" t="s">
        <v>7</v>
      </c>
      <c r="N10" s="54">
        <f>ROUND(E10/H10*100-100,2)</f>
        <v>-18.75</v>
      </c>
      <c r="O10" s="54">
        <f>ROUND(F10/I10*100-100,2)</f>
        <v>-20.62</v>
      </c>
      <c r="P10" s="59" t="s">
        <v>7</v>
      </c>
      <c r="Q10" s="60">
        <f>ROUND(E10/K10*100-100,2)</f>
        <v>-5.63</v>
      </c>
      <c r="R10" s="60">
        <f>ROUND(F10/L10*100-100,2)</f>
        <v>-18.02</v>
      </c>
      <c r="S10" s="55"/>
      <c r="T10" s="56"/>
      <c r="U10" s="56"/>
    </row>
    <row r="11" spans="1:22" ht="21" x14ac:dyDescent="0.35">
      <c r="A11" s="15" t="s">
        <v>0</v>
      </c>
      <c r="B11" s="15" t="s">
        <v>8</v>
      </c>
      <c r="C11" s="11" t="s">
        <v>9</v>
      </c>
      <c r="D11" s="57">
        <v>3636.5520000000001</v>
      </c>
      <c r="E11" s="57">
        <v>2494.6812500000001</v>
      </c>
      <c r="F11" s="88">
        <f t="shared" ref="F11:F20" si="2">ROUND(E11/179.617273*1000,0)</f>
        <v>13889</v>
      </c>
      <c r="G11" s="51">
        <v>5411.8670000000002</v>
      </c>
      <c r="H11" s="51">
        <v>3477.6235510000001</v>
      </c>
      <c r="I11" s="57">
        <v>19817.512999999999</v>
      </c>
      <c r="J11" s="57">
        <v>6577</v>
      </c>
      <c r="K11" s="57">
        <v>3274</v>
      </c>
      <c r="L11" s="57">
        <v>20984</v>
      </c>
      <c r="M11" s="60">
        <f>ROUND(D11/G11*100-100,2)</f>
        <v>-32.799999999999997</v>
      </c>
      <c r="N11" s="54">
        <f t="shared" ref="N11" si="3">ROUND(E11/H11*100-100,2)</f>
        <v>-28.26</v>
      </c>
      <c r="O11" s="54">
        <f t="shared" ref="O11:O20" si="4">ROUND(F11/I11*100-100,2)</f>
        <v>-29.92</v>
      </c>
      <c r="P11" s="60">
        <f>ROUND(D11/J11*100-100,2)</f>
        <v>-44.71</v>
      </c>
      <c r="Q11" s="60">
        <f t="shared" ref="Q11" si="5">ROUND(E11/K11*100-100,2)</f>
        <v>-23.8</v>
      </c>
      <c r="R11" s="60">
        <f t="shared" ref="R11:R20" si="6">ROUND(F11/L11*100-100,2)</f>
        <v>-33.81</v>
      </c>
      <c r="S11" s="56"/>
      <c r="T11" s="56"/>
      <c r="U11" s="56"/>
    </row>
    <row r="12" spans="1:22" s="95" customFormat="1" ht="21" x14ac:dyDescent="0.35">
      <c r="A12" s="38" t="s">
        <v>0</v>
      </c>
      <c r="B12" s="38" t="s">
        <v>10</v>
      </c>
      <c r="C12" s="89" t="s">
        <v>9</v>
      </c>
      <c r="D12" s="90">
        <v>111996</v>
      </c>
      <c r="E12" s="90">
        <v>7637.58428</v>
      </c>
      <c r="F12" s="88">
        <f t="shared" si="2"/>
        <v>42521</v>
      </c>
      <c r="G12" s="90">
        <v>328122</v>
      </c>
      <c r="H12" s="85">
        <v>21985.260556000001</v>
      </c>
      <c r="I12" s="85">
        <v>125284.77800000001</v>
      </c>
      <c r="J12" s="85">
        <v>229696</v>
      </c>
      <c r="K12" s="85">
        <v>10520</v>
      </c>
      <c r="L12" s="85">
        <v>67421</v>
      </c>
      <c r="M12" s="91">
        <f>ROUND(D12/G12*100-100,2)</f>
        <v>-65.87</v>
      </c>
      <c r="N12" s="92">
        <f t="shared" ref="N12" si="7">ROUND(E12/H12*100-100,2)</f>
        <v>-65.260000000000005</v>
      </c>
      <c r="O12" s="92">
        <f t="shared" ref="O12" si="8">ROUND(F12/I12*100-100,2)</f>
        <v>-66.06</v>
      </c>
      <c r="P12" s="91">
        <f>ROUND(D12/J12*100-100,2)</f>
        <v>-51.24</v>
      </c>
      <c r="Q12" s="91">
        <f t="shared" ref="Q12" si="9">ROUND(E12/K12*100-100,2)</f>
        <v>-27.4</v>
      </c>
      <c r="R12" s="91">
        <f t="shared" ref="R12" si="10">ROUND(F12/L12*100-100,2)</f>
        <v>-36.93</v>
      </c>
      <c r="S12" s="93"/>
      <c r="T12" s="93"/>
      <c r="U12" s="93"/>
      <c r="V12" s="94"/>
    </row>
    <row r="13" spans="1:22" ht="21" x14ac:dyDescent="0.35">
      <c r="A13" s="15" t="s">
        <v>0</v>
      </c>
      <c r="B13" s="15" t="s">
        <v>11</v>
      </c>
      <c r="C13" s="11" t="s">
        <v>9</v>
      </c>
      <c r="D13" s="61">
        <v>7858</v>
      </c>
      <c r="E13" s="57">
        <v>1122.4814940000001</v>
      </c>
      <c r="F13" s="88">
        <f t="shared" si="2"/>
        <v>6249</v>
      </c>
      <c r="G13" s="57">
        <v>5273.6189999999997</v>
      </c>
      <c r="H13" s="57">
        <v>783.92709000000002</v>
      </c>
      <c r="I13" s="57">
        <v>4467.2839999999997</v>
      </c>
      <c r="J13" s="57">
        <v>8984</v>
      </c>
      <c r="K13" s="57">
        <v>765</v>
      </c>
      <c r="L13" s="57">
        <v>4905</v>
      </c>
      <c r="M13" s="60">
        <f t="shared" ref="M13:N19" si="11">ROUND(D13/G13*100-100,2)</f>
        <v>49.01</v>
      </c>
      <c r="N13" s="54">
        <f t="shared" si="11"/>
        <v>43.19</v>
      </c>
      <c r="O13" s="54">
        <f t="shared" si="4"/>
        <v>39.880000000000003</v>
      </c>
      <c r="P13" s="60">
        <f t="shared" ref="P13:Q19" si="12">ROUND(D13/J13*100-100,2)</f>
        <v>-12.53</v>
      </c>
      <c r="Q13" s="60">
        <f t="shared" si="12"/>
        <v>46.73</v>
      </c>
      <c r="R13" s="60">
        <f t="shared" si="6"/>
        <v>27.4</v>
      </c>
      <c r="S13" s="56"/>
      <c r="T13" s="56"/>
      <c r="U13" s="56"/>
    </row>
    <row r="14" spans="1:22" ht="21" x14ac:dyDescent="0.35">
      <c r="A14" s="15" t="s">
        <v>0</v>
      </c>
      <c r="B14" s="15" t="s">
        <v>12</v>
      </c>
      <c r="C14" s="11" t="s">
        <v>9</v>
      </c>
      <c r="D14" s="57">
        <v>22193.194</v>
      </c>
      <c r="E14" s="57">
        <v>11357.926406</v>
      </c>
      <c r="F14" s="88">
        <f t="shared" si="2"/>
        <v>63234</v>
      </c>
      <c r="G14" s="57">
        <v>25263.239000000001</v>
      </c>
      <c r="H14" s="57">
        <v>12157.162364</v>
      </c>
      <c r="I14" s="57">
        <v>69278.557000000001</v>
      </c>
      <c r="J14" s="57">
        <v>23492</v>
      </c>
      <c r="K14" s="57">
        <v>8704</v>
      </c>
      <c r="L14" s="57">
        <v>55782</v>
      </c>
      <c r="M14" s="60">
        <f t="shared" si="11"/>
        <v>-12.15</v>
      </c>
      <c r="N14" s="54">
        <f t="shared" si="11"/>
        <v>-6.57</v>
      </c>
      <c r="O14" s="54">
        <f t="shared" si="4"/>
        <v>-8.73</v>
      </c>
      <c r="P14" s="60">
        <f t="shared" si="12"/>
        <v>-5.53</v>
      </c>
      <c r="Q14" s="60">
        <f t="shared" si="12"/>
        <v>30.49</v>
      </c>
      <c r="R14" s="60">
        <f t="shared" si="6"/>
        <v>13.36</v>
      </c>
      <c r="S14" s="56"/>
      <c r="T14" s="56"/>
      <c r="U14" s="56"/>
    </row>
    <row r="15" spans="1:22" ht="21" x14ac:dyDescent="0.35">
      <c r="A15" s="15" t="s">
        <v>0</v>
      </c>
      <c r="B15" s="15" t="s">
        <v>13</v>
      </c>
      <c r="C15" s="11" t="s">
        <v>9</v>
      </c>
      <c r="D15" s="57">
        <v>12545</v>
      </c>
      <c r="E15" s="57">
        <v>3140.6993729999999</v>
      </c>
      <c r="F15" s="88">
        <f t="shared" si="2"/>
        <v>17486</v>
      </c>
      <c r="G15" s="57">
        <v>10406.64</v>
      </c>
      <c r="H15" s="57">
        <v>3107.4164470000001</v>
      </c>
      <c r="I15" s="57">
        <v>17707.864000000001</v>
      </c>
      <c r="J15" s="57">
        <v>17109</v>
      </c>
      <c r="K15" s="57">
        <v>3001</v>
      </c>
      <c r="L15" s="57">
        <v>19235</v>
      </c>
      <c r="M15" s="60">
        <f t="shared" si="11"/>
        <v>20.55</v>
      </c>
      <c r="N15" s="54">
        <f t="shared" si="11"/>
        <v>1.07</v>
      </c>
      <c r="O15" s="54">
        <f t="shared" si="4"/>
        <v>-1.25</v>
      </c>
      <c r="P15" s="60">
        <f t="shared" si="12"/>
        <v>-26.68</v>
      </c>
      <c r="Q15" s="60">
        <f t="shared" si="12"/>
        <v>4.66</v>
      </c>
      <c r="R15" s="60">
        <f t="shared" si="6"/>
        <v>-9.09</v>
      </c>
      <c r="S15" s="56"/>
      <c r="T15" s="56"/>
      <c r="U15" s="56"/>
    </row>
    <row r="16" spans="1:22" ht="21" x14ac:dyDescent="0.35">
      <c r="A16" s="15" t="s">
        <v>0</v>
      </c>
      <c r="B16" s="15" t="s">
        <v>14</v>
      </c>
      <c r="C16" s="11" t="s">
        <v>9</v>
      </c>
      <c r="D16" s="57">
        <v>15110</v>
      </c>
      <c r="E16" s="57">
        <v>3846.941292</v>
      </c>
      <c r="F16" s="88">
        <f t="shared" si="2"/>
        <v>21417</v>
      </c>
      <c r="G16" s="57">
        <v>11750</v>
      </c>
      <c r="H16" s="57">
        <v>2943.131699</v>
      </c>
      <c r="I16" s="57">
        <v>16771.671999999999</v>
      </c>
      <c r="J16" s="57">
        <v>0</v>
      </c>
      <c r="K16" s="57">
        <v>0</v>
      </c>
      <c r="L16" s="57">
        <v>0</v>
      </c>
      <c r="M16" s="60">
        <f t="shared" ref="M16" si="13">ROUND(D16/G16*100-100,2)</f>
        <v>28.6</v>
      </c>
      <c r="N16" s="54">
        <f t="shared" ref="N16" si="14">ROUND(E16/H16*100-100,2)</f>
        <v>30.71</v>
      </c>
      <c r="O16" s="54">
        <f t="shared" ref="O16" si="15">ROUND(F16/I16*100-100,2)</f>
        <v>27.7</v>
      </c>
      <c r="P16" s="60">
        <v>100</v>
      </c>
      <c r="Q16" s="60">
        <v>100</v>
      </c>
      <c r="R16" s="60">
        <v>100</v>
      </c>
      <c r="S16" s="56"/>
      <c r="T16" s="56"/>
      <c r="U16" s="56"/>
    </row>
    <row r="17" spans="1:21" ht="21" x14ac:dyDescent="0.35">
      <c r="A17" s="15" t="s">
        <v>0</v>
      </c>
      <c r="B17" s="15" t="s">
        <v>15</v>
      </c>
      <c r="C17" s="11" t="s">
        <v>9</v>
      </c>
      <c r="D17" s="57">
        <v>209990.29</v>
      </c>
      <c r="E17" s="57">
        <v>52183.075454999998</v>
      </c>
      <c r="F17" s="88">
        <f t="shared" si="2"/>
        <v>290524</v>
      </c>
      <c r="G17" s="57">
        <v>235093.93400000001</v>
      </c>
      <c r="H17" s="57">
        <v>54358.445666</v>
      </c>
      <c r="I17" s="57">
        <v>309765.97899999999</v>
      </c>
      <c r="J17" s="57">
        <v>276050</v>
      </c>
      <c r="K17" s="57">
        <v>42994</v>
      </c>
      <c r="L17" s="57">
        <v>275549</v>
      </c>
      <c r="M17" s="60">
        <f t="shared" si="11"/>
        <v>-10.68</v>
      </c>
      <c r="N17" s="54">
        <f t="shared" si="11"/>
        <v>-4</v>
      </c>
      <c r="O17" s="54">
        <f t="shared" si="4"/>
        <v>-6.21</v>
      </c>
      <c r="P17" s="60">
        <f t="shared" si="12"/>
        <v>-23.93</v>
      </c>
      <c r="Q17" s="60">
        <f t="shared" si="12"/>
        <v>21.37</v>
      </c>
      <c r="R17" s="60">
        <f t="shared" si="6"/>
        <v>5.43</v>
      </c>
      <c r="S17" s="56"/>
      <c r="T17" s="56"/>
      <c r="U17" s="56"/>
    </row>
    <row r="18" spans="1:21" ht="21" x14ac:dyDescent="0.35">
      <c r="A18" s="15" t="s">
        <v>0</v>
      </c>
      <c r="B18" s="15" t="s">
        <v>16</v>
      </c>
      <c r="C18" s="11" t="s">
        <v>9</v>
      </c>
      <c r="D18" s="85">
        <v>630</v>
      </c>
      <c r="E18" s="85">
        <v>106.27185799999999</v>
      </c>
      <c r="F18" s="88">
        <f t="shared" si="2"/>
        <v>592</v>
      </c>
      <c r="G18" s="58">
        <v>594</v>
      </c>
      <c r="H18" s="57">
        <v>60.306336999999999</v>
      </c>
      <c r="I18" s="57">
        <v>343.65800000000002</v>
      </c>
      <c r="J18" s="57">
        <v>826</v>
      </c>
      <c r="K18" s="57">
        <v>74</v>
      </c>
      <c r="L18" s="57">
        <v>477</v>
      </c>
      <c r="M18" s="60">
        <f t="shared" si="11"/>
        <v>6.06</v>
      </c>
      <c r="N18" s="54">
        <f t="shared" si="11"/>
        <v>76.22</v>
      </c>
      <c r="O18" s="54">
        <f t="shared" si="4"/>
        <v>72.260000000000005</v>
      </c>
      <c r="P18" s="60">
        <f t="shared" si="12"/>
        <v>-23.73</v>
      </c>
      <c r="Q18" s="60">
        <f t="shared" si="12"/>
        <v>43.61</v>
      </c>
      <c r="R18" s="60">
        <f t="shared" si="6"/>
        <v>24.11</v>
      </c>
      <c r="S18" s="56"/>
      <c r="T18" s="56"/>
      <c r="U18" s="56"/>
    </row>
    <row r="19" spans="1:21" ht="21" x14ac:dyDescent="0.35">
      <c r="A19" s="15" t="s">
        <v>0</v>
      </c>
      <c r="B19" s="15" t="s">
        <v>76</v>
      </c>
      <c r="C19" s="11" t="s">
        <v>9</v>
      </c>
      <c r="D19" s="58">
        <v>88412.857999999993</v>
      </c>
      <c r="E19" s="57">
        <v>10599.819965999999</v>
      </c>
      <c r="F19" s="88">
        <f t="shared" si="2"/>
        <v>59013</v>
      </c>
      <c r="G19" s="62">
        <v>56556.294000000002</v>
      </c>
      <c r="H19" s="57">
        <v>6878.1453080000001</v>
      </c>
      <c r="I19" s="57">
        <v>39195.659</v>
      </c>
      <c r="J19" s="57">
        <v>123006</v>
      </c>
      <c r="K19" s="57">
        <v>11021</v>
      </c>
      <c r="L19" s="57">
        <v>70632</v>
      </c>
      <c r="M19" s="60">
        <f t="shared" si="11"/>
        <v>56.33</v>
      </c>
      <c r="N19" s="54">
        <f t="shared" si="11"/>
        <v>54.11</v>
      </c>
      <c r="O19" s="54">
        <f t="shared" si="4"/>
        <v>50.56</v>
      </c>
      <c r="P19" s="60">
        <f t="shared" si="12"/>
        <v>-28.12</v>
      </c>
      <c r="Q19" s="60">
        <f t="shared" si="12"/>
        <v>-3.82</v>
      </c>
      <c r="R19" s="60">
        <f t="shared" si="6"/>
        <v>-16.45</v>
      </c>
      <c r="S19" s="56"/>
      <c r="T19" s="56"/>
      <c r="U19" s="56"/>
    </row>
    <row r="20" spans="1:21" ht="21" x14ac:dyDescent="0.35">
      <c r="A20" s="15"/>
      <c r="B20" s="15" t="s">
        <v>17</v>
      </c>
      <c r="C20" s="11"/>
      <c r="D20" s="62"/>
      <c r="E20" s="57">
        <v>21852.6387500001</v>
      </c>
      <c r="F20" s="88">
        <f t="shared" si="2"/>
        <v>121662</v>
      </c>
      <c r="G20" s="57"/>
      <c r="H20" s="57">
        <v>34982.118859000002</v>
      </c>
      <c r="I20" s="57">
        <v>199348.44</v>
      </c>
      <c r="J20" s="62"/>
      <c r="K20" s="57">
        <v>40812</v>
      </c>
      <c r="L20" s="57">
        <v>261564</v>
      </c>
      <c r="M20" s="60"/>
      <c r="N20" s="54">
        <f>ROUND(E20/H20*100-100,2)</f>
        <v>-37.53</v>
      </c>
      <c r="O20" s="54">
        <f t="shared" si="4"/>
        <v>-38.97</v>
      </c>
      <c r="P20" s="60"/>
      <c r="Q20" s="60">
        <f>ROUND(E20/K20*100-100,2)</f>
        <v>-46.46</v>
      </c>
      <c r="R20" s="60">
        <f t="shared" si="6"/>
        <v>-53.49</v>
      </c>
      <c r="S20" s="55"/>
      <c r="T20" s="56"/>
      <c r="U20" s="56"/>
    </row>
    <row r="21" spans="1:21" ht="21" x14ac:dyDescent="0.35">
      <c r="A21" s="15"/>
      <c r="B21" s="15"/>
      <c r="C21" s="11"/>
      <c r="D21" s="57"/>
      <c r="E21" s="57"/>
      <c r="F21" s="57"/>
      <c r="G21" s="57"/>
      <c r="H21" s="57"/>
      <c r="I21" s="57"/>
      <c r="J21" s="57"/>
      <c r="K21" s="57"/>
      <c r="L21" s="57"/>
      <c r="M21" s="60"/>
      <c r="N21" s="54"/>
      <c r="O21" s="54"/>
      <c r="P21" s="60"/>
      <c r="Q21" s="60"/>
      <c r="R21" s="60"/>
      <c r="S21" s="55"/>
      <c r="T21" s="56"/>
      <c r="U21" s="56"/>
    </row>
    <row r="22" spans="1:21" ht="21" x14ac:dyDescent="0.35">
      <c r="A22" s="15" t="s">
        <v>18</v>
      </c>
      <c r="B22" s="15" t="s">
        <v>19</v>
      </c>
      <c r="C22" s="11" t="s">
        <v>6</v>
      </c>
      <c r="D22" s="71"/>
      <c r="E22" s="57">
        <f t="shared" ref="E22:L22" si="16">SUM(E23:E28,E31:E32)</f>
        <v>166883.28704900038</v>
      </c>
      <c r="F22" s="57">
        <f t="shared" si="16"/>
        <v>929105</v>
      </c>
      <c r="G22" s="55"/>
      <c r="H22" s="57">
        <f t="shared" si="16"/>
        <v>166068.284139</v>
      </c>
      <c r="I22" s="57">
        <f t="shared" si="16"/>
        <v>946353.321</v>
      </c>
      <c r="J22" s="57"/>
      <c r="K22" s="57">
        <f t="shared" si="16"/>
        <v>163618</v>
      </c>
      <c r="L22" s="57">
        <f t="shared" si="16"/>
        <v>1048632</v>
      </c>
      <c r="M22" s="59" t="s">
        <v>7</v>
      </c>
      <c r="N22" s="54">
        <f t="shared" ref="N22:N32" si="17">ROUND(E22/H22*100-100,2)</f>
        <v>0.49</v>
      </c>
      <c r="O22" s="54">
        <f t="shared" ref="O22:O32" si="18">ROUND(F22/I22*100-100,2)</f>
        <v>-1.82</v>
      </c>
      <c r="P22" s="59" t="s">
        <v>7</v>
      </c>
      <c r="Q22" s="60">
        <f t="shared" ref="Q22:Q32" si="19">ROUND(E22/K22*100-100,2)</f>
        <v>2</v>
      </c>
      <c r="R22" s="60">
        <f t="shared" ref="R22:R32" si="20">ROUND(F22/L22*100-100,2)</f>
        <v>-11.4</v>
      </c>
      <c r="S22" s="56"/>
      <c r="T22" s="56"/>
      <c r="U22" s="56"/>
    </row>
    <row r="23" spans="1:21" ht="21" x14ac:dyDescent="0.35">
      <c r="A23" s="15" t="s">
        <v>0</v>
      </c>
      <c r="B23" s="15" t="s">
        <v>20</v>
      </c>
      <c r="C23" s="11" t="s">
        <v>6</v>
      </c>
      <c r="D23" s="71"/>
      <c r="E23" s="57">
        <v>10827.373325</v>
      </c>
      <c r="F23" s="88">
        <f t="shared" ref="F23:F32" si="21">ROUND(E23/179.617273*1000,0)</f>
        <v>60280</v>
      </c>
      <c r="G23" s="55"/>
      <c r="H23" s="57">
        <v>16663.017173</v>
      </c>
      <c r="I23" s="57">
        <v>94955.513000000006</v>
      </c>
      <c r="J23" s="55"/>
      <c r="K23" s="57">
        <v>22709</v>
      </c>
      <c r="L23" s="57">
        <v>145542</v>
      </c>
      <c r="M23" s="59" t="s">
        <v>7</v>
      </c>
      <c r="N23" s="54">
        <f t="shared" si="17"/>
        <v>-35.020000000000003</v>
      </c>
      <c r="O23" s="54">
        <f t="shared" si="18"/>
        <v>-36.520000000000003</v>
      </c>
      <c r="P23" s="59" t="s">
        <v>7</v>
      </c>
      <c r="Q23" s="60">
        <f t="shared" si="19"/>
        <v>-52.32</v>
      </c>
      <c r="R23" s="60">
        <f t="shared" si="20"/>
        <v>-58.58</v>
      </c>
      <c r="S23" s="56"/>
      <c r="T23" s="56"/>
      <c r="U23" s="56"/>
    </row>
    <row r="24" spans="1:21" ht="21" x14ac:dyDescent="0.35">
      <c r="A24" s="15" t="s">
        <v>0</v>
      </c>
      <c r="B24" s="15" t="s">
        <v>21</v>
      </c>
      <c r="C24" s="11" t="s">
        <v>6</v>
      </c>
      <c r="D24" s="71"/>
      <c r="E24" s="57">
        <v>11451.586336</v>
      </c>
      <c r="F24" s="88">
        <f t="shared" si="21"/>
        <v>63755</v>
      </c>
      <c r="G24" s="55"/>
      <c r="H24" s="57">
        <v>10147.399927</v>
      </c>
      <c r="I24" s="57">
        <v>57825.754999999997</v>
      </c>
      <c r="J24" s="55"/>
      <c r="K24" s="57">
        <v>7687</v>
      </c>
      <c r="L24" s="57">
        <v>49265</v>
      </c>
      <c r="M24" s="59" t="s">
        <v>7</v>
      </c>
      <c r="N24" s="54">
        <f t="shared" si="17"/>
        <v>12.85</v>
      </c>
      <c r="O24" s="54">
        <f t="shared" si="18"/>
        <v>10.25</v>
      </c>
      <c r="P24" s="59" t="s">
        <v>7</v>
      </c>
      <c r="Q24" s="60">
        <f t="shared" si="19"/>
        <v>48.97</v>
      </c>
      <c r="R24" s="60">
        <f t="shared" si="20"/>
        <v>29.41</v>
      </c>
      <c r="S24" s="56"/>
      <c r="T24" s="56"/>
      <c r="U24" s="56"/>
    </row>
    <row r="25" spans="1:21" ht="21" x14ac:dyDescent="0.35">
      <c r="A25" s="15" t="s">
        <v>0</v>
      </c>
      <c r="B25" s="15" t="s">
        <v>22</v>
      </c>
      <c r="C25" s="11" t="s">
        <v>6</v>
      </c>
      <c r="D25" s="71"/>
      <c r="E25" s="57">
        <v>7896.7370099999898</v>
      </c>
      <c r="F25" s="88">
        <f t="shared" si="21"/>
        <v>43964</v>
      </c>
      <c r="G25" s="55"/>
      <c r="H25" s="57">
        <v>12887.528823000001</v>
      </c>
      <c r="I25" s="57">
        <v>73440.635999999999</v>
      </c>
      <c r="J25" s="55"/>
      <c r="K25" s="57">
        <v>8449</v>
      </c>
      <c r="L25" s="57">
        <v>54153</v>
      </c>
      <c r="M25" s="59" t="s">
        <v>7</v>
      </c>
      <c r="N25" s="54">
        <f t="shared" si="17"/>
        <v>-38.729999999999997</v>
      </c>
      <c r="O25" s="54">
        <f t="shared" si="18"/>
        <v>-40.14</v>
      </c>
      <c r="P25" s="59" t="s">
        <v>7</v>
      </c>
      <c r="Q25" s="60">
        <f t="shared" si="19"/>
        <v>-6.54</v>
      </c>
      <c r="R25" s="60">
        <f t="shared" si="20"/>
        <v>-18.82</v>
      </c>
      <c r="S25" s="56"/>
      <c r="T25" s="56"/>
      <c r="U25" s="56"/>
    </row>
    <row r="26" spans="1:21" ht="21" x14ac:dyDescent="0.35">
      <c r="A26" s="15" t="s">
        <v>0</v>
      </c>
      <c r="B26" s="15" t="s">
        <v>23</v>
      </c>
      <c r="C26" s="11" t="s">
        <v>6</v>
      </c>
      <c r="D26" s="71"/>
      <c r="E26" s="57">
        <v>2902.007063</v>
      </c>
      <c r="F26" s="88">
        <f t="shared" si="21"/>
        <v>16157</v>
      </c>
      <c r="G26" s="55"/>
      <c r="H26" s="57">
        <v>2652.123912</v>
      </c>
      <c r="I26" s="57">
        <v>15113.335999999999</v>
      </c>
      <c r="J26" s="55"/>
      <c r="K26" s="57">
        <v>4302</v>
      </c>
      <c r="L26" s="57">
        <v>27569</v>
      </c>
      <c r="M26" s="59" t="s">
        <v>7</v>
      </c>
      <c r="N26" s="54">
        <f t="shared" si="17"/>
        <v>9.42</v>
      </c>
      <c r="O26" s="54">
        <f t="shared" si="18"/>
        <v>6.91</v>
      </c>
      <c r="P26" s="59" t="s">
        <v>7</v>
      </c>
      <c r="Q26" s="60">
        <f t="shared" si="19"/>
        <v>-32.54</v>
      </c>
      <c r="R26" s="60">
        <f t="shared" si="20"/>
        <v>-41.39</v>
      </c>
      <c r="S26" s="56"/>
      <c r="T26" s="56"/>
      <c r="U26" s="56"/>
    </row>
    <row r="27" spans="1:21" ht="21" x14ac:dyDescent="0.35">
      <c r="A27" s="15" t="s">
        <v>0</v>
      </c>
      <c r="B27" s="15" t="s">
        <v>24</v>
      </c>
      <c r="C27" s="11" t="s">
        <v>6</v>
      </c>
      <c r="D27" s="71"/>
      <c r="E27" s="57">
        <v>30890.378748000101</v>
      </c>
      <c r="F27" s="88">
        <f t="shared" si="21"/>
        <v>171979</v>
      </c>
      <c r="G27" s="55"/>
      <c r="H27" s="57">
        <v>27258.104749999999</v>
      </c>
      <c r="I27" s="57">
        <v>155332.47</v>
      </c>
      <c r="J27" s="55"/>
      <c r="K27" s="57">
        <v>28361</v>
      </c>
      <c r="L27" s="57">
        <v>181763</v>
      </c>
      <c r="M27" s="59" t="s">
        <v>7</v>
      </c>
      <c r="N27" s="54">
        <f t="shared" si="17"/>
        <v>13.33</v>
      </c>
      <c r="O27" s="54">
        <f t="shared" si="18"/>
        <v>10.72</v>
      </c>
      <c r="P27" s="59" t="s">
        <v>7</v>
      </c>
      <c r="Q27" s="60">
        <f t="shared" si="19"/>
        <v>8.92</v>
      </c>
      <c r="R27" s="60">
        <f t="shared" si="20"/>
        <v>-5.38</v>
      </c>
      <c r="S27" s="56"/>
      <c r="T27" s="56"/>
      <c r="U27" s="56"/>
    </row>
    <row r="28" spans="1:21" ht="21" x14ac:dyDescent="0.35">
      <c r="A28" s="15" t="s">
        <v>0</v>
      </c>
      <c r="B28" s="15" t="s">
        <v>25</v>
      </c>
      <c r="C28" s="11" t="s">
        <v>6</v>
      </c>
      <c r="D28" s="71"/>
      <c r="E28" s="57">
        <f t="shared" ref="E28:L28" si="22">SUM(E29:E30)</f>
        <v>47980.086628999896</v>
      </c>
      <c r="F28" s="57">
        <f t="shared" si="22"/>
        <v>267124</v>
      </c>
      <c r="G28" s="55"/>
      <c r="H28" s="57">
        <f t="shared" si="22"/>
        <v>38149.218687000001</v>
      </c>
      <c r="I28" s="57">
        <f t="shared" si="22"/>
        <v>217396.41199999998</v>
      </c>
      <c r="J28" s="57"/>
      <c r="K28" s="57">
        <f t="shared" si="22"/>
        <v>47365</v>
      </c>
      <c r="L28" s="57">
        <f t="shared" si="22"/>
        <v>303568</v>
      </c>
      <c r="M28" s="59" t="s">
        <v>7</v>
      </c>
      <c r="N28" s="54">
        <f t="shared" si="17"/>
        <v>25.77</v>
      </c>
      <c r="O28" s="54">
        <f t="shared" si="18"/>
        <v>22.87</v>
      </c>
      <c r="P28" s="59" t="s">
        <v>7</v>
      </c>
      <c r="Q28" s="60">
        <f t="shared" si="19"/>
        <v>1.3</v>
      </c>
      <c r="R28" s="60">
        <f t="shared" si="20"/>
        <v>-12.01</v>
      </c>
      <c r="S28" s="56"/>
      <c r="T28" s="56"/>
      <c r="U28" s="56"/>
    </row>
    <row r="29" spans="1:21" ht="21" x14ac:dyDescent="0.35">
      <c r="A29" s="15"/>
      <c r="B29" s="15" t="s">
        <v>26</v>
      </c>
      <c r="C29" s="11" t="s">
        <v>6</v>
      </c>
      <c r="D29" s="71"/>
      <c r="E29" s="57">
        <v>33030.556197999897</v>
      </c>
      <c r="F29" s="88">
        <f t="shared" si="21"/>
        <v>183894</v>
      </c>
      <c r="G29" s="55"/>
      <c r="H29" s="57">
        <v>24924.209303</v>
      </c>
      <c r="I29" s="57">
        <v>142032.62899999999</v>
      </c>
      <c r="J29" s="55"/>
      <c r="K29" s="57">
        <v>35029</v>
      </c>
      <c r="L29" s="57">
        <v>224503</v>
      </c>
      <c r="M29" s="59" t="s">
        <v>7</v>
      </c>
      <c r="N29" s="54">
        <f t="shared" si="17"/>
        <v>32.520000000000003</v>
      </c>
      <c r="O29" s="54">
        <f t="shared" si="18"/>
        <v>29.47</v>
      </c>
      <c r="P29" s="59" t="s">
        <v>7</v>
      </c>
      <c r="Q29" s="60">
        <f t="shared" si="19"/>
        <v>-5.71</v>
      </c>
      <c r="R29" s="60">
        <f t="shared" si="20"/>
        <v>-18.09</v>
      </c>
      <c r="S29" s="56"/>
      <c r="T29" s="56"/>
      <c r="U29" s="56"/>
    </row>
    <row r="30" spans="1:21" ht="21" x14ac:dyDescent="0.35">
      <c r="A30" s="15"/>
      <c r="B30" s="15" t="s">
        <v>27</v>
      </c>
      <c r="C30" s="11" t="s">
        <v>6</v>
      </c>
      <c r="D30" s="71"/>
      <c r="E30" s="57">
        <v>14949.530430999999</v>
      </c>
      <c r="F30" s="88">
        <f t="shared" si="21"/>
        <v>83230</v>
      </c>
      <c r="G30" s="55"/>
      <c r="H30" s="57">
        <v>13225.009384000001</v>
      </c>
      <c r="I30" s="57">
        <v>75363.782999999996</v>
      </c>
      <c r="J30" s="55"/>
      <c r="K30" s="57">
        <v>12336</v>
      </c>
      <c r="L30" s="57">
        <v>79065</v>
      </c>
      <c r="M30" s="59" t="s">
        <v>7</v>
      </c>
      <c r="N30" s="54">
        <f t="shared" si="17"/>
        <v>13.04</v>
      </c>
      <c r="O30" s="54">
        <f t="shared" si="18"/>
        <v>10.44</v>
      </c>
      <c r="P30" s="59" t="s">
        <v>7</v>
      </c>
      <c r="Q30" s="60">
        <f t="shared" si="19"/>
        <v>21.19</v>
      </c>
      <c r="R30" s="60">
        <f t="shared" si="20"/>
        <v>5.27</v>
      </c>
      <c r="S30" s="56"/>
      <c r="T30" s="56"/>
      <c r="U30" s="56"/>
    </row>
    <row r="31" spans="1:21" ht="21" x14ac:dyDescent="0.35">
      <c r="A31" s="15" t="s">
        <v>0</v>
      </c>
      <c r="B31" s="15" t="s">
        <v>28</v>
      </c>
      <c r="C31" s="11" t="s">
        <v>6</v>
      </c>
      <c r="D31" s="71"/>
      <c r="E31" s="57">
        <v>1402.5659350000001</v>
      </c>
      <c r="F31" s="88">
        <f t="shared" si="21"/>
        <v>7809</v>
      </c>
      <c r="G31" s="55"/>
      <c r="H31" s="57">
        <v>2057.8378400000001</v>
      </c>
      <c r="I31" s="57">
        <v>11726.759</v>
      </c>
      <c r="J31" s="55"/>
      <c r="K31" s="57">
        <v>893</v>
      </c>
      <c r="L31" s="57">
        <v>5721</v>
      </c>
      <c r="M31" s="59" t="s">
        <v>7</v>
      </c>
      <c r="N31" s="54">
        <f t="shared" si="17"/>
        <v>-31.84</v>
      </c>
      <c r="O31" s="54">
        <f t="shared" si="18"/>
        <v>-33.409999999999997</v>
      </c>
      <c r="P31" s="59" t="s">
        <v>7</v>
      </c>
      <c r="Q31" s="60">
        <f t="shared" si="19"/>
        <v>57.06</v>
      </c>
      <c r="R31" s="60">
        <f t="shared" si="20"/>
        <v>36.5</v>
      </c>
      <c r="S31" s="56"/>
      <c r="T31" s="56"/>
      <c r="U31" s="56"/>
    </row>
    <row r="32" spans="1:21" ht="21" x14ac:dyDescent="0.35">
      <c r="B32" s="15" t="s">
        <v>29</v>
      </c>
      <c r="C32" s="11" t="s">
        <v>6</v>
      </c>
      <c r="D32" s="71"/>
      <c r="E32" s="57">
        <v>53532.552003000397</v>
      </c>
      <c r="F32" s="88">
        <f t="shared" si="21"/>
        <v>298037</v>
      </c>
      <c r="G32" s="55"/>
      <c r="H32" s="57">
        <v>56253.053027000002</v>
      </c>
      <c r="I32" s="57">
        <v>320562.44</v>
      </c>
      <c r="J32" s="55"/>
      <c r="K32" s="57">
        <v>43852</v>
      </c>
      <c r="L32" s="57">
        <v>281051</v>
      </c>
      <c r="M32" s="59" t="s">
        <v>7</v>
      </c>
      <c r="N32" s="54">
        <f t="shared" si="17"/>
        <v>-4.84</v>
      </c>
      <c r="O32" s="54">
        <f t="shared" si="18"/>
        <v>-7.03</v>
      </c>
      <c r="P32" s="59" t="s">
        <v>7</v>
      </c>
      <c r="Q32" s="60">
        <f t="shared" si="19"/>
        <v>22.08</v>
      </c>
      <c r="R32" s="60">
        <f t="shared" si="20"/>
        <v>6.04</v>
      </c>
      <c r="S32" s="56"/>
      <c r="T32" s="56"/>
      <c r="U32" s="56"/>
    </row>
    <row r="33" spans="1:21" ht="21" x14ac:dyDescent="0.35">
      <c r="B33" s="15"/>
      <c r="C33" s="11"/>
      <c r="D33" s="71"/>
      <c r="E33" s="57"/>
      <c r="F33" s="57"/>
      <c r="G33" s="55"/>
      <c r="H33" s="57"/>
      <c r="I33" s="57"/>
      <c r="J33" s="55"/>
      <c r="K33" s="57"/>
      <c r="L33" s="57"/>
      <c r="M33" s="59"/>
      <c r="N33" s="54"/>
      <c r="O33" s="54"/>
      <c r="P33" s="59"/>
      <c r="Q33" s="60"/>
      <c r="R33" s="60"/>
      <c r="S33" s="56"/>
      <c r="T33" s="56"/>
      <c r="U33" s="56"/>
    </row>
    <row r="34" spans="1:21" ht="21" x14ac:dyDescent="0.35">
      <c r="A34" s="2" t="s">
        <v>30</v>
      </c>
      <c r="B34" s="15" t="s">
        <v>31</v>
      </c>
      <c r="C34" s="11"/>
      <c r="D34" s="71"/>
      <c r="E34" s="57">
        <f t="shared" ref="E34:F34" si="23">SUM(E35,E46,E47)</f>
        <v>76010.742465999982</v>
      </c>
      <c r="F34" s="57">
        <f t="shared" si="23"/>
        <v>423183</v>
      </c>
      <c r="G34" s="55"/>
      <c r="H34" s="57">
        <f t="shared" ref="H34:I34" si="24">SUM(H35,H46,H47)</f>
        <v>52901.240839999999</v>
      </c>
      <c r="I34" s="57">
        <f t="shared" si="24"/>
        <v>301461.86300000001</v>
      </c>
      <c r="J34" s="57"/>
      <c r="K34" s="57">
        <f t="shared" ref="K34:L34" si="25">SUM(K35,K46,K47)</f>
        <v>48952</v>
      </c>
      <c r="L34" s="57">
        <f t="shared" si="25"/>
        <v>313743</v>
      </c>
      <c r="M34" s="59" t="s">
        <v>7</v>
      </c>
      <c r="N34" s="54">
        <f t="shared" ref="N34:N47" si="26">ROUND(E34/H34*100-100,2)</f>
        <v>43.68</v>
      </c>
      <c r="O34" s="54">
        <f t="shared" ref="O34:O47" si="27">ROUND(F34/I34*100-100,2)</f>
        <v>40.380000000000003</v>
      </c>
      <c r="P34" s="59" t="s">
        <v>7</v>
      </c>
      <c r="Q34" s="60">
        <f t="shared" ref="Q34:Q47" si="28">ROUND(E34/K34*100-100,2)</f>
        <v>55.28</v>
      </c>
      <c r="R34" s="60">
        <f t="shared" ref="R34:R47" si="29">ROUND(F34/L34*100-100,2)</f>
        <v>34.880000000000003</v>
      </c>
      <c r="S34" s="56"/>
      <c r="T34" s="56"/>
      <c r="U34" s="56"/>
    </row>
    <row r="35" spans="1:21" ht="21" x14ac:dyDescent="0.35">
      <c r="B35" s="15" t="s">
        <v>32</v>
      </c>
      <c r="C35" s="11" t="s">
        <v>6</v>
      </c>
      <c r="D35" s="71"/>
      <c r="E35" s="57">
        <f t="shared" ref="E35:F35" si="30">SUM(E36,E40,E44,E45)</f>
        <v>65869.349065999981</v>
      </c>
      <c r="F35" s="57">
        <f t="shared" si="30"/>
        <v>366722</v>
      </c>
      <c r="G35" s="55"/>
      <c r="H35" s="57">
        <f t="shared" ref="H35:I35" si="31">SUM(H36,H40,H44,H45)</f>
        <v>48351.538485000005</v>
      </c>
      <c r="I35" s="57">
        <f t="shared" si="31"/>
        <v>275535.01800000004</v>
      </c>
      <c r="J35" s="63"/>
      <c r="K35" s="57">
        <f t="shared" ref="K35:L35" si="32">SUM(K36,K40,K44,K45)</f>
        <v>48184</v>
      </c>
      <c r="L35" s="57">
        <f t="shared" si="32"/>
        <v>308817</v>
      </c>
      <c r="M35" s="59" t="s">
        <v>7</v>
      </c>
      <c r="N35" s="54">
        <f t="shared" si="26"/>
        <v>36.229999999999997</v>
      </c>
      <c r="O35" s="54">
        <f t="shared" si="27"/>
        <v>33.090000000000003</v>
      </c>
      <c r="P35" s="59" t="s">
        <v>7</v>
      </c>
      <c r="Q35" s="60">
        <f t="shared" si="28"/>
        <v>36.700000000000003</v>
      </c>
      <c r="R35" s="60">
        <f t="shared" si="29"/>
        <v>18.75</v>
      </c>
      <c r="S35" s="56"/>
      <c r="T35" s="56"/>
      <c r="U35" s="56"/>
    </row>
    <row r="36" spans="1:21" ht="21" x14ac:dyDescent="0.35">
      <c r="B36" s="15" t="s">
        <v>33</v>
      </c>
      <c r="C36" s="11" t="s">
        <v>6</v>
      </c>
      <c r="D36" s="71"/>
      <c r="E36" s="57">
        <f t="shared" ref="E36:F36" si="33">SUM(E37:E39)</f>
        <v>10901.887163999991</v>
      </c>
      <c r="F36" s="57">
        <f t="shared" si="33"/>
        <v>60696</v>
      </c>
      <c r="G36" s="55"/>
      <c r="H36" s="57">
        <f t="shared" ref="H36:I36" si="34">SUM(H37:H39)</f>
        <v>8251.8947619999999</v>
      </c>
      <c r="I36" s="57">
        <f t="shared" si="34"/>
        <v>47024.048000000003</v>
      </c>
      <c r="J36" s="57"/>
      <c r="K36" s="57">
        <f t="shared" ref="K36:L36" si="35">SUM(K37:K39)</f>
        <v>5280</v>
      </c>
      <c r="L36" s="57">
        <f t="shared" si="35"/>
        <v>33843</v>
      </c>
      <c r="M36" s="59" t="s">
        <v>7</v>
      </c>
      <c r="N36" s="54">
        <f t="shared" si="26"/>
        <v>32.11</v>
      </c>
      <c r="O36" s="54">
        <f t="shared" si="27"/>
        <v>29.07</v>
      </c>
      <c r="P36" s="59" t="s">
        <v>7</v>
      </c>
      <c r="Q36" s="60">
        <f t="shared" si="28"/>
        <v>106.48</v>
      </c>
      <c r="R36" s="60">
        <f t="shared" si="29"/>
        <v>79.349999999999994</v>
      </c>
      <c r="S36" s="56"/>
      <c r="T36" s="56"/>
      <c r="U36" s="56"/>
    </row>
    <row r="37" spans="1:21" ht="21" x14ac:dyDescent="0.35">
      <c r="B37" s="15" t="s">
        <v>34</v>
      </c>
      <c r="C37" s="11" t="s">
        <v>6</v>
      </c>
      <c r="D37" s="71"/>
      <c r="E37" s="57">
        <v>6191.8880980000004</v>
      </c>
      <c r="F37" s="88">
        <f t="shared" ref="F37:F47" si="36">ROUND(E37/179.617273*1000,0)</f>
        <v>34473</v>
      </c>
      <c r="G37" s="55"/>
      <c r="H37" s="57">
        <v>4281.7743469999996</v>
      </c>
      <c r="I37" s="57">
        <v>24400.044999999998</v>
      </c>
      <c r="J37" s="55"/>
      <c r="K37" s="57">
        <v>1617</v>
      </c>
      <c r="L37" s="57">
        <v>10366</v>
      </c>
      <c r="M37" s="59" t="s">
        <v>7</v>
      </c>
      <c r="N37" s="54">
        <f t="shared" si="26"/>
        <v>44.61</v>
      </c>
      <c r="O37" s="54">
        <f t="shared" si="27"/>
        <v>41.28</v>
      </c>
      <c r="P37" s="59" t="s">
        <v>7</v>
      </c>
      <c r="Q37" s="60">
        <f t="shared" si="28"/>
        <v>282.92</v>
      </c>
      <c r="R37" s="60">
        <f t="shared" si="29"/>
        <v>232.56</v>
      </c>
      <c r="S37" s="56"/>
      <c r="T37" s="56"/>
      <c r="U37" s="56"/>
    </row>
    <row r="38" spans="1:21" ht="21" x14ac:dyDescent="0.35">
      <c r="B38" s="15" t="s">
        <v>35</v>
      </c>
      <c r="C38" s="11" t="s">
        <v>6</v>
      </c>
      <c r="D38" s="71"/>
      <c r="E38" s="57">
        <v>4671.2574299999897</v>
      </c>
      <c r="F38" s="88">
        <f t="shared" si="36"/>
        <v>26007</v>
      </c>
      <c r="G38" s="55"/>
      <c r="H38" s="57">
        <v>3919.6281760000002</v>
      </c>
      <c r="I38" s="57">
        <v>22336.251</v>
      </c>
      <c r="J38" s="55"/>
      <c r="K38" s="57">
        <v>3621</v>
      </c>
      <c r="L38" s="57">
        <v>23206</v>
      </c>
      <c r="M38" s="59" t="s">
        <v>7</v>
      </c>
      <c r="N38" s="54">
        <f t="shared" si="26"/>
        <v>19.18</v>
      </c>
      <c r="O38" s="54">
        <f t="shared" si="27"/>
        <v>16.43</v>
      </c>
      <c r="P38" s="59" t="s">
        <v>7</v>
      </c>
      <c r="Q38" s="60">
        <f t="shared" si="28"/>
        <v>29</v>
      </c>
      <c r="R38" s="60">
        <f t="shared" si="29"/>
        <v>12.07</v>
      </c>
      <c r="S38" s="56"/>
      <c r="T38" s="56"/>
      <c r="U38" s="56"/>
    </row>
    <row r="39" spans="1:21" ht="21" x14ac:dyDescent="0.35">
      <c r="B39" s="15" t="s">
        <v>36</v>
      </c>
      <c r="C39" s="11" t="s">
        <v>6</v>
      </c>
      <c r="D39" s="71"/>
      <c r="E39" s="57">
        <v>38.741636</v>
      </c>
      <c r="F39" s="88">
        <f t="shared" si="36"/>
        <v>216</v>
      </c>
      <c r="G39" s="55"/>
      <c r="H39" s="57">
        <v>50.492238999999998</v>
      </c>
      <c r="I39" s="57">
        <v>287.75200000000001</v>
      </c>
      <c r="J39" s="55"/>
      <c r="K39" s="57">
        <v>42</v>
      </c>
      <c r="L39" s="57">
        <v>271</v>
      </c>
      <c r="M39" s="59" t="s">
        <v>7</v>
      </c>
      <c r="N39" s="54">
        <f>ROUND(E39/H39*100-100,2)</f>
        <v>-23.27</v>
      </c>
      <c r="O39" s="54">
        <f t="shared" si="27"/>
        <v>-24.94</v>
      </c>
      <c r="P39" s="59" t="s">
        <v>7</v>
      </c>
      <c r="Q39" s="60">
        <f t="shared" si="28"/>
        <v>-7.76</v>
      </c>
      <c r="R39" s="60">
        <f t="shared" si="29"/>
        <v>-20.3</v>
      </c>
      <c r="S39" s="56"/>
      <c r="T39" s="56"/>
      <c r="U39" s="56"/>
    </row>
    <row r="40" spans="1:21" ht="21" x14ac:dyDescent="0.35">
      <c r="B40" s="15" t="s">
        <v>37</v>
      </c>
      <c r="C40" s="11" t="s">
        <v>6</v>
      </c>
      <c r="D40" s="71"/>
      <c r="E40" s="57">
        <f t="shared" ref="E40:L40" si="37">SUM(E41:E43)</f>
        <v>43870.649826999994</v>
      </c>
      <c r="F40" s="57">
        <f t="shared" si="37"/>
        <v>244245</v>
      </c>
      <c r="G40" s="55"/>
      <c r="H40" s="57">
        <f t="shared" si="37"/>
        <v>31039.586847999999</v>
      </c>
      <c r="I40" s="57">
        <f t="shared" si="37"/>
        <v>176881.59600000002</v>
      </c>
      <c r="J40" s="63"/>
      <c r="K40" s="57">
        <f t="shared" si="37"/>
        <v>34090</v>
      </c>
      <c r="L40" s="57">
        <f t="shared" si="37"/>
        <v>218486</v>
      </c>
      <c r="M40" s="59" t="s">
        <v>7</v>
      </c>
      <c r="N40" s="54">
        <f t="shared" si="26"/>
        <v>41.34</v>
      </c>
      <c r="O40" s="54">
        <f t="shared" si="27"/>
        <v>38.08</v>
      </c>
      <c r="P40" s="59" t="s">
        <v>7</v>
      </c>
      <c r="Q40" s="60">
        <f t="shared" si="28"/>
        <v>28.69</v>
      </c>
      <c r="R40" s="60">
        <f t="shared" si="29"/>
        <v>11.79</v>
      </c>
      <c r="S40" s="56"/>
      <c r="T40" s="56"/>
      <c r="U40" s="56"/>
    </row>
    <row r="41" spans="1:21" ht="21" x14ac:dyDescent="0.35">
      <c r="B41" s="15" t="s">
        <v>34</v>
      </c>
      <c r="C41" s="11" t="s">
        <v>6</v>
      </c>
      <c r="D41" s="71"/>
      <c r="E41" s="57">
        <v>12233.247292</v>
      </c>
      <c r="F41" s="88">
        <f t="shared" si="36"/>
        <v>68107</v>
      </c>
      <c r="G41" s="55"/>
      <c r="H41" s="57">
        <v>6713.5911679999999</v>
      </c>
      <c r="I41" s="57">
        <v>38257.942000000003</v>
      </c>
      <c r="J41" s="55"/>
      <c r="K41" s="57">
        <v>8525</v>
      </c>
      <c r="L41" s="57">
        <v>54639</v>
      </c>
      <c r="M41" s="59" t="s">
        <v>7</v>
      </c>
      <c r="N41" s="54">
        <f t="shared" si="26"/>
        <v>82.22</v>
      </c>
      <c r="O41" s="54">
        <f t="shared" si="27"/>
        <v>78.02</v>
      </c>
      <c r="P41" s="59" t="s">
        <v>7</v>
      </c>
      <c r="Q41" s="60">
        <f t="shared" si="28"/>
        <v>43.5</v>
      </c>
      <c r="R41" s="60">
        <f t="shared" si="29"/>
        <v>24.65</v>
      </c>
      <c r="S41" s="56"/>
      <c r="T41" s="56"/>
      <c r="U41" s="56"/>
    </row>
    <row r="42" spans="1:21" ht="21" x14ac:dyDescent="0.35">
      <c r="B42" s="15" t="s">
        <v>35</v>
      </c>
      <c r="C42" s="11" t="s">
        <v>6</v>
      </c>
      <c r="D42" s="71"/>
      <c r="E42" s="57">
        <v>30351.574612</v>
      </c>
      <c r="F42" s="88">
        <f t="shared" si="36"/>
        <v>168979</v>
      </c>
      <c r="G42" s="55"/>
      <c r="H42" s="57">
        <v>22861.946467000002</v>
      </c>
      <c r="I42" s="57">
        <v>130280.652</v>
      </c>
      <c r="J42" s="55"/>
      <c r="K42" s="57">
        <v>24111</v>
      </c>
      <c r="L42" s="57">
        <v>154531</v>
      </c>
      <c r="M42" s="59" t="s">
        <v>7</v>
      </c>
      <c r="N42" s="54">
        <f t="shared" si="26"/>
        <v>32.76</v>
      </c>
      <c r="O42" s="54">
        <f t="shared" si="27"/>
        <v>29.7</v>
      </c>
      <c r="P42" s="59" t="s">
        <v>7</v>
      </c>
      <c r="Q42" s="60">
        <f t="shared" si="28"/>
        <v>25.88</v>
      </c>
      <c r="R42" s="60">
        <f t="shared" si="29"/>
        <v>9.35</v>
      </c>
      <c r="S42" s="56"/>
      <c r="T42" s="56"/>
      <c r="U42" s="56"/>
    </row>
    <row r="43" spans="1:21" ht="21" x14ac:dyDescent="0.35">
      <c r="B43" s="15" t="s">
        <v>36</v>
      </c>
      <c r="C43" s="11" t="s">
        <v>6</v>
      </c>
      <c r="D43" s="71"/>
      <c r="E43" s="57">
        <v>1285.8279230000001</v>
      </c>
      <c r="F43" s="88">
        <f t="shared" si="36"/>
        <v>7159</v>
      </c>
      <c r="G43" s="55"/>
      <c r="H43" s="57">
        <v>1464.049213</v>
      </c>
      <c r="I43" s="57">
        <v>8343.0020000000004</v>
      </c>
      <c r="J43" s="55"/>
      <c r="K43" s="57">
        <v>1454</v>
      </c>
      <c r="L43" s="57">
        <v>9316</v>
      </c>
      <c r="M43" s="59" t="s">
        <v>7</v>
      </c>
      <c r="N43" s="54">
        <f t="shared" si="26"/>
        <v>-12.17</v>
      </c>
      <c r="O43" s="54">
        <f t="shared" si="27"/>
        <v>-14.19</v>
      </c>
      <c r="P43" s="59" t="s">
        <v>7</v>
      </c>
      <c r="Q43" s="60">
        <f t="shared" ref="Q43" si="38">ROUND(E43/K43*100-100,2)</f>
        <v>-11.57</v>
      </c>
      <c r="R43" s="60">
        <f t="shared" ref="R43" si="39">ROUND(F43/L43*100-100,2)</f>
        <v>-23.15</v>
      </c>
      <c r="S43" s="56"/>
      <c r="T43" s="56"/>
      <c r="U43" s="56"/>
    </row>
    <row r="44" spans="1:21" ht="21" x14ac:dyDescent="0.35">
      <c r="B44" s="15" t="s">
        <v>38</v>
      </c>
      <c r="C44" s="11" t="s">
        <v>6</v>
      </c>
      <c r="D44" s="71"/>
      <c r="E44" s="57">
        <v>8960.5318019999995</v>
      </c>
      <c r="F44" s="88">
        <f t="shared" si="36"/>
        <v>49887</v>
      </c>
      <c r="G44" s="55"/>
      <c r="H44" s="57">
        <v>7384.8150690000002</v>
      </c>
      <c r="I44" s="57">
        <v>42082.870999999999</v>
      </c>
      <c r="J44" s="55"/>
      <c r="K44" s="57">
        <v>8094</v>
      </c>
      <c r="L44" s="57">
        <v>51876</v>
      </c>
      <c r="M44" s="59" t="s">
        <v>7</v>
      </c>
      <c r="N44" s="54">
        <f t="shared" si="26"/>
        <v>21.34</v>
      </c>
      <c r="O44" s="54">
        <f t="shared" si="27"/>
        <v>18.54</v>
      </c>
      <c r="P44" s="59" t="s">
        <v>7</v>
      </c>
      <c r="Q44" s="60">
        <f t="shared" si="28"/>
        <v>10.71</v>
      </c>
      <c r="R44" s="60">
        <f t="shared" si="29"/>
        <v>-3.83</v>
      </c>
      <c r="S44" s="56"/>
      <c r="T44" s="56"/>
      <c r="U44" s="56"/>
    </row>
    <row r="45" spans="1:21" ht="21" x14ac:dyDescent="0.35">
      <c r="B45" s="15" t="s">
        <v>39</v>
      </c>
      <c r="C45" s="11" t="s">
        <v>6</v>
      </c>
      <c r="D45" s="71"/>
      <c r="E45" s="57">
        <v>2136.2802729999999</v>
      </c>
      <c r="F45" s="88">
        <f t="shared" si="36"/>
        <v>11894</v>
      </c>
      <c r="G45" s="55"/>
      <c r="H45" s="57">
        <v>1675.241806</v>
      </c>
      <c r="I45" s="57">
        <v>9546.5030000000006</v>
      </c>
      <c r="J45" s="55"/>
      <c r="K45" s="57">
        <v>720</v>
      </c>
      <c r="L45" s="57">
        <v>4612</v>
      </c>
      <c r="M45" s="59" t="s">
        <v>7</v>
      </c>
      <c r="N45" s="54">
        <f t="shared" si="26"/>
        <v>27.52</v>
      </c>
      <c r="O45" s="54">
        <f t="shared" si="27"/>
        <v>24.59</v>
      </c>
      <c r="P45" s="59" t="s">
        <v>7</v>
      </c>
      <c r="Q45" s="60">
        <f t="shared" si="28"/>
        <v>196.71</v>
      </c>
      <c r="R45" s="60">
        <f t="shared" si="29"/>
        <v>157.88999999999999</v>
      </c>
      <c r="S45" s="56"/>
      <c r="T45" s="56"/>
      <c r="U45" s="56"/>
    </row>
    <row r="46" spans="1:21" ht="21" x14ac:dyDescent="0.35">
      <c r="B46" s="15" t="s">
        <v>40</v>
      </c>
      <c r="C46" s="11" t="s">
        <v>6</v>
      </c>
      <c r="D46" s="71"/>
      <c r="E46" s="57">
        <v>10134.397206</v>
      </c>
      <c r="F46" s="88">
        <f t="shared" si="36"/>
        <v>56422</v>
      </c>
      <c r="G46" s="55"/>
      <c r="H46" s="57">
        <v>4526.0598490000002</v>
      </c>
      <c r="I46" s="57">
        <v>25792.116999999998</v>
      </c>
      <c r="J46" s="55"/>
      <c r="K46" s="57">
        <v>727</v>
      </c>
      <c r="L46" s="57">
        <v>4663</v>
      </c>
      <c r="M46" s="59" t="s">
        <v>7</v>
      </c>
      <c r="N46" s="54">
        <f t="shared" si="26"/>
        <v>123.91</v>
      </c>
      <c r="O46" s="54">
        <f t="shared" si="27"/>
        <v>118.76</v>
      </c>
      <c r="P46" s="59" t="s">
        <v>7</v>
      </c>
      <c r="Q46" s="60">
        <f t="shared" si="28"/>
        <v>1294</v>
      </c>
      <c r="R46" s="60">
        <f t="shared" si="29"/>
        <v>1109.99</v>
      </c>
      <c r="S46" s="56"/>
      <c r="T46" s="56"/>
      <c r="U46" s="56"/>
    </row>
    <row r="47" spans="1:21" ht="21" x14ac:dyDescent="0.35">
      <c r="B47" s="15" t="s">
        <v>41</v>
      </c>
      <c r="C47" s="11" t="s">
        <v>6</v>
      </c>
      <c r="D47" s="71"/>
      <c r="E47" s="57">
        <v>6.996194</v>
      </c>
      <c r="F47" s="88">
        <f t="shared" si="36"/>
        <v>39</v>
      </c>
      <c r="G47" s="86"/>
      <c r="H47" s="87">
        <v>23.642506000000001</v>
      </c>
      <c r="I47" s="86">
        <v>134.72800000000001</v>
      </c>
      <c r="J47" s="55"/>
      <c r="K47" s="57">
        <v>41</v>
      </c>
      <c r="L47" s="57">
        <v>263</v>
      </c>
      <c r="M47" s="59" t="s">
        <v>7</v>
      </c>
      <c r="N47" s="54">
        <f t="shared" si="26"/>
        <v>-70.41</v>
      </c>
      <c r="O47" s="54">
        <f t="shared" si="27"/>
        <v>-71.05</v>
      </c>
      <c r="P47" s="59" t="s">
        <v>7</v>
      </c>
      <c r="Q47" s="60">
        <f t="shared" si="28"/>
        <v>-82.94</v>
      </c>
      <c r="R47" s="60">
        <f t="shared" si="29"/>
        <v>-85.17</v>
      </c>
      <c r="S47" s="56"/>
      <c r="T47" s="56"/>
      <c r="U47" s="56"/>
    </row>
    <row r="48" spans="1:21" ht="21" x14ac:dyDescent="0.35">
      <c r="A48" s="30"/>
      <c r="B48" s="31"/>
      <c r="C48" s="32"/>
      <c r="D48" s="64"/>
      <c r="E48" s="65"/>
      <c r="F48" s="64"/>
      <c r="G48" s="64"/>
      <c r="H48" s="65"/>
      <c r="I48" s="64"/>
      <c r="J48" s="66"/>
      <c r="K48" s="67"/>
      <c r="L48" s="66"/>
      <c r="M48" s="68"/>
      <c r="N48" s="69"/>
      <c r="O48" s="69"/>
      <c r="P48" s="70"/>
      <c r="Q48" s="68"/>
      <c r="R48" s="68"/>
      <c r="S48" s="55"/>
      <c r="T48" s="56"/>
      <c r="U48" s="56"/>
    </row>
    <row r="49" spans="1:21" x14ac:dyDescent="0.3">
      <c r="A49" s="33"/>
      <c r="B49" s="15"/>
      <c r="C49" s="11"/>
      <c r="D49" s="34"/>
      <c r="E49" s="35"/>
      <c r="F49" s="34"/>
      <c r="G49" s="34"/>
      <c r="H49" s="35"/>
      <c r="I49" s="34"/>
      <c r="J49" s="36"/>
      <c r="K49" s="37"/>
      <c r="L49" s="36"/>
      <c r="M49" s="4"/>
      <c r="P49" s="4" t="s">
        <v>42</v>
      </c>
      <c r="Q49" s="4"/>
      <c r="R49" s="4"/>
      <c r="S49" s="5"/>
      <c r="T49" s="25"/>
      <c r="U49" s="25"/>
    </row>
    <row r="50" spans="1:21" x14ac:dyDescent="0.3">
      <c r="A50" s="33"/>
      <c r="B50" s="81"/>
      <c r="C50" s="81"/>
      <c r="D50" s="81"/>
      <c r="E50" s="35"/>
      <c r="F50" s="34"/>
      <c r="G50" s="34"/>
      <c r="H50" s="35"/>
      <c r="I50" s="34"/>
      <c r="J50" s="36"/>
      <c r="K50" s="37"/>
      <c r="L50" s="36"/>
      <c r="M50" s="4"/>
      <c r="P50" s="4"/>
      <c r="Q50" s="4"/>
      <c r="R50" s="4"/>
      <c r="S50" s="5"/>
      <c r="T50" s="25"/>
      <c r="U50" s="25"/>
    </row>
    <row r="51" spans="1:21" x14ac:dyDescent="0.3">
      <c r="A51" s="104" t="s">
        <v>103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5"/>
      <c r="T51" s="25"/>
      <c r="U51" s="25"/>
    </row>
    <row r="52" spans="1:21" x14ac:dyDescent="0.3">
      <c r="O52" s="14" t="s">
        <v>74</v>
      </c>
      <c r="S52" s="5"/>
      <c r="T52" s="25"/>
      <c r="U52" s="25"/>
    </row>
    <row r="53" spans="1:21" x14ac:dyDescent="0.3">
      <c r="O53" s="14" t="s">
        <v>100</v>
      </c>
      <c r="S53" s="5"/>
      <c r="T53" s="25"/>
      <c r="U53" s="25"/>
    </row>
    <row r="54" spans="1:21" x14ac:dyDescent="0.3">
      <c r="A54" s="16"/>
      <c r="B54" s="110" t="s">
        <v>65</v>
      </c>
      <c r="C54" s="83" t="s">
        <v>62</v>
      </c>
      <c r="D54" s="115" t="s">
        <v>114</v>
      </c>
      <c r="E54" s="116"/>
      <c r="F54" s="117"/>
      <c r="G54" s="118" t="s">
        <v>115</v>
      </c>
      <c r="H54" s="119"/>
      <c r="I54" s="120"/>
      <c r="J54" s="118" t="s">
        <v>104</v>
      </c>
      <c r="K54" s="119"/>
      <c r="L54" s="120"/>
      <c r="M54" s="113" t="s">
        <v>105</v>
      </c>
      <c r="N54" s="114"/>
      <c r="O54" s="114"/>
      <c r="P54" s="114"/>
      <c r="Q54" s="114"/>
      <c r="R54" s="114"/>
      <c r="S54" s="5"/>
      <c r="T54" s="25"/>
      <c r="U54" s="25"/>
    </row>
    <row r="55" spans="1:21" x14ac:dyDescent="0.3">
      <c r="A55" s="2" t="s">
        <v>1</v>
      </c>
      <c r="B55" s="111"/>
      <c r="C55" s="12" t="s">
        <v>63</v>
      </c>
      <c r="D55" s="21" t="s">
        <v>64</v>
      </c>
      <c r="F55" s="22"/>
      <c r="H55" s="23"/>
      <c r="J55" s="24"/>
      <c r="K55" s="23"/>
      <c r="L55" s="22"/>
      <c r="M55" s="102" t="s">
        <v>111</v>
      </c>
      <c r="N55" s="105"/>
      <c r="O55" s="103"/>
      <c r="P55" s="106" t="s">
        <v>106</v>
      </c>
      <c r="Q55" s="107"/>
      <c r="R55" s="107"/>
      <c r="S55" s="5"/>
      <c r="T55" s="25"/>
      <c r="U55" s="25"/>
    </row>
    <row r="56" spans="1:21" x14ac:dyDescent="0.3">
      <c r="A56" s="15" t="s">
        <v>2</v>
      </c>
      <c r="B56" s="111"/>
      <c r="C56" s="12" t="s">
        <v>66</v>
      </c>
      <c r="D56" s="21" t="s">
        <v>67</v>
      </c>
      <c r="E56" s="108" t="s">
        <v>68</v>
      </c>
      <c r="F56" s="109"/>
      <c r="G56" s="15" t="s">
        <v>67</v>
      </c>
      <c r="H56" s="108" t="s">
        <v>68</v>
      </c>
      <c r="I56" s="109"/>
      <c r="J56" s="26" t="s">
        <v>67</v>
      </c>
      <c r="K56" s="108" t="s">
        <v>68</v>
      </c>
      <c r="L56" s="109"/>
      <c r="M56" s="26" t="s">
        <v>67</v>
      </c>
      <c r="N56" s="102" t="s">
        <v>68</v>
      </c>
      <c r="O56" s="103"/>
      <c r="P56" s="26" t="s">
        <v>67</v>
      </c>
      <c r="Q56" s="102" t="s">
        <v>68</v>
      </c>
      <c r="R56" s="105"/>
      <c r="S56" s="5"/>
      <c r="T56" s="25"/>
      <c r="U56" s="25"/>
    </row>
    <row r="57" spans="1:21" x14ac:dyDescent="0.3">
      <c r="A57" s="9"/>
      <c r="B57" s="112"/>
      <c r="C57" s="84" t="s">
        <v>69</v>
      </c>
      <c r="D57" s="28"/>
      <c r="E57" s="44" t="s">
        <v>70</v>
      </c>
      <c r="F57" s="45" t="s">
        <v>71</v>
      </c>
      <c r="G57" s="32"/>
      <c r="H57" s="44" t="s">
        <v>70</v>
      </c>
      <c r="I57" s="45" t="s">
        <v>72</v>
      </c>
      <c r="J57" s="46"/>
      <c r="K57" s="44" t="s">
        <v>70</v>
      </c>
      <c r="L57" s="45" t="s">
        <v>72</v>
      </c>
      <c r="M57" s="46"/>
      <c r="N57" s="48" t="s">
        <v>73</v>
      </c>
      <c r="O57" s="49" t="s">
        <v>72</v>
      </c>
      <c r="P57" s="50"/>
      <c r="Q57" s="46" t="s">
        <v>73</v>
      </c>
      <c r="R57" s="47" t="s">
        <v>72</v>
      </c>
      <c r="S57" s="5"/>
      <c r="T57" s="25"/>
      <c r="U57" s="25"/>
    </row>
    <row r="58" spans="1:21" ht="21" x14ac:dyDescent="0.35">
      <c r="A58" s="15" t="s">
        <v>43</v>
      </c>
      <c r="B58" s="15" t="s">
        <v>44</v>
      </c>
      <c r="C58" s="11" t="s">
        <v>6</v>
      </c>
      <c r="D58" s="98"/>
      <c r="E58" s="57">
        <f t="shared" ref="E58:L58" si="40">SUM(E59:E63)</f>
        <v>334816.59379299998</v>
      </c>
      <c r="F58" s="57">
        <f t="shared" si="40"/>
        <v>1864055</v>
      </c>
      <c r="G58" s="71"/>
      <c r="H58" s="57">
        <f t="shared" si="40"/>
        <v>219790.592363</v>
      </c>
      <c r="I58" s="57">
        <f t="shared" si="40"/>
        <v>1252494.3560000001</v>
      </c>
      <c r="J58" s="71"/>
      <c r="K58" s="57">
        <f t="shared" si="40"/>
        <v>172930</v>
      </c>
      <c r="L58" s="57">
        <f t="shared" si="40"/>
        <v>1108315</v>
      </c>
      <c r="M58" s="59" t="s">
        <v>7</v>
      </c>
      <c r="N58" s="54">
        <f t="shared" ref="N58:O58" si="41">ROUND(E58/H58*100-100,2)</f>
        <v>52.33</v>
      </c>
      <c r="O58" s="54">
        <f t="shared" si="41"/>
        <v>48.83</v>
      </c>
      <c r="P58" s="59" t="s">
        <v>7</v>
      </c>
      <c r="Q58" s="60">
        <f t="shared" ref="Q58:Q62" si="42">ROUND(E58/K58*100-100,2)</f>
        <v>93.61</v>
      </c>
      <c r="R58" s="60">
        <f t="shared" ref="R58:R62" si="43">ROUND(F58/L58*100-100,2)</f>
        <v>68.19</v>
      </c>
      <c r="S58" s="55"/>
      <c r="T58" s="56"/>
      <c r="U58" s="56"/>
    </row>
    <row r="59" spans="1:21" ht="21" x14ac:dyDescent="0.35">
      <c r="A59" s="15" t="s">
        <v>0</v>
      </c>
      <c r="B59" s="15" t="s">
        <v>45</v>
      </c>
      <c r="C59" s="11" t="s">
        <v>9</v>
      </c>
      <c r="D59" s="85">
        <v>1383845</v>
      </c>
      <c r="E59" s="57">
        <v>185419.00900699999</v>
      </c>
      <c r="F59" s="88">
        <f t="shared" ref="F59:F63" si="44">ROUND(E59/179.617273*1000,0)</f>
        <v>1032301</v>
      </c>
      <c r="G59" s="57">
        <v>801290</v>
      </c>
      <c r="H59" s="57">
        <v>91857.442018999995</v>
      </c>
      <c r="I59" s="57">
        <v>523457.02799999999</v>
      </c>
      <c r="J59" s="57">
        <v>1304482</v>
      </c>
      <c r="K59" s="72">
        <v>87479</v>
      </c>
      <c r="L59" s="72">
        <v>560653</v>
      </c>
      <c r="M59" s="60">
        <f>ROUND(D59/G59*100-100,2)</f>
        <v>72.7</v>
      </c>
      <c r="N59" s="54">
        <f t="shared" ref="N59:N62" si="45">ROUND(E59/H59*100-100,2)</f>
        <v>101.86</v>
      </c>
      <c r="O59" s="54">
        <f t="shared" ref="O59:O62" si="46">ROUND(F59/I59*100-100,2)</f>
        <v>97.21</v>
      </c>
      <c r="P59" s="60">
        <f>ROUND(D59/J59*100-100,2)</f>
        <v>6.08</v>
      </c>
      <c r="Q59" s="60">
        <f t="shared" si="42"/>
        <v>111.96</v>
      </c>
      <c r="R59" s="60">
        <f t="shared" si="43"/>
        <v>84.12</v>
      </c>
      <c r="S59" s="56"/>
      <c r="T59" s="56"/>
      <c r="U59" s="56"/>
    </row>
    <row r="60" spans="1:21" ht="21" x14ac:dyDescent="0.35">
      <c r="A60" s="15" t="s">
        <v>0</v>
      </c>
      <c r="B60" s="15" t="s">
        <v>46</v>
      </c>
      <c r="C60" s="11" t="s">
        <v>9</v>
      </c>
      <c r="D60" s="57">
        <v>816723</v>
      </c>
      <c r="E60" s="57">
        <v>95201.709667000003</v>
      </c>
      <c r="F60" s="88">
        <f t="shared" si="44"/>
        <v>530025</v>
      </c>
      <c r="G60" s="57">
        <v>576421</v>
      </c>
      <c r="H60" s="57">
        <v>63485.891061000002</v>
      </c>
      <c r="I60" s="57">
        <v>361779.45500000002</v>
      </c>
      <c r="J60" s="57">
        <v>625501</v>
      </c>
      <c r="K60" s="72">
        <v>42041</v>
      </c>
      <c r="L60" s="72">
        <v>269445</v>
      </c>
      <c r="M60" s="60">
        <f>ROUND(D60/G60*100-100,2)</f>
        <v>41.69</v>
      </c>
      <c r="N60" s="54">
        <f t="shared" si="45"/>
        <v>49.96</v>
      </c>
      <c r="O60" s="54">
        <f t="shared" si="46"/>
        <v>46.51</v>
      </c>
      <c r="P60" s="60">
        <f>ROUND(D60/J60*100-100,2)</f>
        <v>30.57</v>
      </c>
      <c r="Q60" s="60">
        <f t="shared" si="42"/>
        <v>126.45</v>
      </c>
      <c r="R60" s="60">
        <f t="shared" si="43"/>
        <v>96.71</v>
      </c>
      <c r="S60" s="56"/>
      <c r="T60" s="56"/>
      <c r="U60" s="56"/>
    </row>
    <row r="61" spans="1:21" ht="21" x14ac:dyDescent="0.35">
      <c r="A61" s="15"/>
      <c r="B61" s="15" t="s">
        <v>77</v>
      </c>
      <c r="C61" s="11" t="s">
        <v>6</v>
      </c>
      <c r="D61" s="57"/>
      <c r="E61" s="57">
        <v>43155.265033999996</v>
      </c>
      <c r="F61" s="88">
        <f t="shared" si="44"/>
        <v>240262</v>
      </c>
      <c r="G61" s="57"/>
      <c r="H61" s="57">
        <v>54523.017153000001</v>
      </c>
      <c r="I61" s="57">
        <v>310703.799</v>
      </c>
      <c r="J61" s="57"/>
      <c r="K61" s="72">
        <v>36156</v>
      </c>
      <c r="L61" s="72">
        <v>231725</v>
      </c>
      <c r="M61" s="60"/>
      <c r="N61" s="54">
        <f t="shared" si="45"/>
        <v>-20.85</v>
      </c>
      <c r="O61" s="54">
        <f t="shared" si="46"/>
        <v>-22.67</v>
      </c>
      <c r="P61" s="59" t="s">
        <v>7</v>
      </c>
      <c r="Q61" s="60">
        <f t="shared" si="42"/>
        <v>19.36</v>
      </c>
      <c r="R61" s="60">
        <f t="shared" si="43"/>
        <v>3.68</v>
      </c>
      <c r="S61" s="56"/>
      <c r="T61" s="56"/>
      <c r="U61" s="56"/>
    </row>
    <row r="62" spans="1:21" ht="21" x14ac:dyDescent="0.35">
      <c r="A62" s="15"/>
      <c r="B62" s="15" t="s">
        <v>78</v>
      </c>
      <c r="C62" s="11" t="s">
        <v>6</v>
      </c>
      <c r="D62" s="57"/>
      <c r="E62" s="57">
        <v>11036.949433</v>
      </c>
      <c r="F62" s="88">
        <f t="shared" si="44"/>
        <v>61447</v>
      </c>
      <c r="G62" s="57"/>
      <c r="H62" s="57">
        <v>9921.8153770000008</v>
      </c>
      <c r="I62" s="57">
        <v>56540.245999999999</v>
      </c>
      <c r="J62" s="57"/>
      <c r="K62" s="72">
        <v>7250</v>
      </c>
      <c r="L62" s="72">
        <v>46467</v>
      </c>
      <c r="M62" s="60"/>
      <c r="N62" s="54">
        <f t="shared" si="45"/>
        <v>11.24</v>
      </c>
      <c r="O62" s="54">
        <f t="shared" si="46"/>
        <v>8.68</v>
      </c>
      <c r="P62" s="59" t="s">
        <v>7</v>
      </c>
      <c r="Q62" s="60">
        <f t="shared" si="42"/>
        <v>52.23</v>
      </c>
      <c r="R62" s="60">
        <f t="shared" si="43"/>
        <v>32.24</v>
      </c>
      <c r="S62" s="56"/>
      <c r="T62" s="56"/>
      <c r="U62" s="56"/>
    </row>
    <row r="63" spans="1:21" ht="21" x14ac:dyDescent="0.35">
      <c r="A63" s="15"/>
      <c r="B63" s="15" t="s">
        <v>79</v>
      </c>
      <c r="C63" s="11" t="s">
        <v>6</v>
      </c>
      <c r="D63" s="57"/>
      <c r="E63" s="57">
        <v>3.6606519999999998</v>
      </c>
      <c r="F63" s="88">
        <f t="shared" si="44"/>
        <v>20</v>
      </c>
      <c r="G63" s="57"/>
      <c r="H63" s="57">
        <v>2.4267530000000002</v>
      </c>
      <c r="I63" s="57">
        <v>13.827999999999999</v>
      </c>
      <c r="J63" s="57"/>
      <c r="K63" s="72">
        <v>4</v>
      </c>
      <c r="L63" s="72">
        <v>25</v>
      </c>
      <c r="M63" s="60"/>
      <c r="N63" s="54">
        <f t="shared" ref="N63" si="47">ROUND(E63/H63*100-100,2)</f>
        <v>50.85</v>
      </c>
      <c r="O63" s="54">
        <f t="shared" ref="O63" si="48">ROUND(F63/I63*100-100,2)</f>
        <v>44.63</v>
      </c>
      <c r="P63" s="59" t="s">
        <v>7</v>
      </c>
      <c r="Q63" s="60">
        <f t="shared" ref="Q63" si="49">ROUND(E63/K63*100-100,2)</f>
        <v>-8.48</v>
      </c>
      <c r="R63" s="60">
        <f t="shared" ref="R63" si="50">ROUND(F63/L63*100-100,2)</f>
        <v>-20</v>
      </c>
      <c r="S63" s="56"/>
      <c r="T63" s="56"/>
      <c r="U63" s="56"/>
    </row>
    <row r="64" spans="1:21" ht="21" x14ac:dyDescent="0.35">
      <c r="A64" s="15"/>
      <c r="B64" s="15"/>
      <c r="C64" s="11"/>
      <c r="D64" s="57"/>
      <c r="E64" s="57"/>
      <c r="F64" s="57"/>
      <c r="G64" s="57"/>
      <c r="H64" s="57"/>
      <c r="I64" s="57"/>
      <c r="J64" s="57"/>
      <c r="K64" s="72"/>
      <c r="L64" s="72"/>
      <c r="M64" s="60"/>
      <c r="N64" s="54"/>
      <c r="O64" s="54"/>
      <c r="P64" s="60"/>
      <c r="Q64" s="60"/>
      <c r="R64" s="60"/>
      <c r="S64" s="56"/>
      <c r="T64" s="56"/>
      <c r="U64" s="56"/>
    </row>
    <row r="65" spans="1:22" ht="21" x14ac:dyDescent="0.35">
      <c r="A65" s="15" t="s">
        <v>47</v>
      </c>
      <c r="B65" s="15" t="s">
        <v>48</v>
      </c>
      <c r="C65" s="11" t="s">
        <v>6</v>
      </c>
      <c r="D65" s="71"/>
      <c r="E65" s="57">
        <f t="shared" ref="E65:L65" si="51">SUM(E66:E70)</f>
        <v>77695.028716999994</v>
      </c>
      <c r="F65" s="57">
        <f t="shared" si="51"/>
        <v>432558</v>
      </c>
      <c r="G65" s="71"/>
      <c r="H65" s="57">
        <f t="shared" si="51"/>
        <v>62471.475393000008</v>
      </c>
      <c r="I65" s="57">
        <f t="shared" si="51"/>
        <v>355998.76900000003</v>
      </c>
      <c r="J65" s="71"/>
      <c r="K65" s="57">
        <f t="shared" si="51"/>
        <v>60356</v>
      </c>
      <c r="L65" s="57">
        <f t="shared" si="51"/>
        <v>386823</v>
      </c>
      <c r="M65" s="59" t="s">
        <v>7</v>
      </c>
      <c r="N65" s="54">
        <f t="shared" ref="N65:O70" si="52">ROUND(E65/H65*100-100,2)</f>
        <v>24.37</v>
      </c>
      <c r="O65" s="54">
        <f t="shared" si="52"/>
        <v>21.51</v>
      </c>
      <c r="P65" s="59" t="s">
        <v>7</v>
      </c>
      <c r="Q65" s="60">
        <f t="shared" ref="Q65:Q70" si="53">ROUND(E65/K65*100-100,2)</f>
        <v>28.73</v>
      </c>
      <c r="R65" s="60">
        <f t="shared" ref="R65:R70" si="54">ROUND(F65/L65*100-100,2)</f>
        <v>11.82</v>
      </c>
      <c r="S65" s="56"/>
      <c r="T65" s="56"/>
      <c r="U65" s="56"/>
    </row>
    <row r="66" spans="1:22" ht="21" x14ac:dyDescent="0.35">
      <c r="A66" s="15"/>
      <c r="B66" s="15" t="s">
        <v>80</v>
      </c>
      <c r="C66" s="11" t="s">
        <v>9</v>
      </c>
      <c r="D66" s="58">
        <v>60725</v>
      </c>
      <c r="E66" s="57">
        <v>28068.396107</v>
      </c>
      <c r="F66" s="88">
        <f t="shared" ref="F66:F70" si="55">ROUND(E66/179.617273*1000,0)</f>
        <v>156268</v>
      </c>
      <c r="G66" s="58">
        <v>53820</v>
      </c>
      <c r="H66" s="57">
        <v>22526.553413000001</v>
      </c>
      <c r="I66" s="57">
        <v>128369.37699999999</v>
      </c>
      <c r="J66" s="57">
        <v>93639</v>
      </c>
      <c r="K66" s="57">
        <v>25254</v>
      </c>
      <c r="L66" s="51">
        <v>161854</v>
      </c>
      <c r="M66" s="60">
        <f t="shared" ref="M66:M69" si="56">ROUND(D66/G66*100-100,2)</f>
        <v>12.83</v>
      </c>
      <c r="N66" s="54">
        <f t="shared" si="52"/>
        <v>24.6</v>
      </c>
      <c r="O66" s="54">
        <f t="shared" si="52"/>
        <v>21.73</v>
      </c>
      <c r="P66" s="60">
        <f t="shared" ref="P66:P69" si="57">ROUND(D66/J66*100-100,2)</f>
        <v>-35.15</v>
      </c>
      <c r="Q66" s="60">
        <f t="shared" si="53"/>
        <v>11.14</v>
      </c>
      <c r="R66" s="60">
        <f t="shared" si="54"/>
        <v>-3.45</v>
      </c>
      <c r="S66" s="56"/>
      <c r="T66" s="56"/>
      <c r="U66" s="56"/>
    </row>
    <row r="67" spans="1:22" ht="21" x14ac:dyDescent="0.35">
      <c r="B67" s="15" t="s">
        <v>81</v>
      </c>
      <c r="C67" s="11" t="s">
        <v>9</v>
      </c>
      <c r="D67" s="57">
        <v>29705.163</v>
      </c>
      <c r="E67" s="57">
        <v>11647.306388999999</v>
      </c>
      <c r="F67" s="88">
        <f t="shared" si="55"/>
        <v>64845</v>
      </c>
      <c r="G67" s="57">
        <v>24020</v>
      </c>
      <c r="H67" s="57">
        <v>9029.4714789999998</v>
      </c>
      <c r="I67" s="57">
        <v>51455.171000000002</v>
      </c>
      <c r="J67" s="57">
        <v>40550</v>
      </c>
      <c r="K67" s="57">
        <v>9885</v>
      </c>
      <c r="L67" s="51">
        <v>63354</v>
      </c>
      <c r="M67" s="60">
        <f t="shared" si="56"/>
        <v>23.67</v>
      </c>
      <c r="N67" s="54">
        <f t="shared" si="52"/>
        <v>28.99</v>
      </c>
      <c r="O67" s="54">
        <f t="shared" si="52"/>
        <v>26.02</v>
      </c>
      <c r="P67" s="60">
        <f t="shared" si="57"/>
        <v>-26.74</v>
      </c>
      <c r="Q67" s="60">
        <f t="shared" si="53"/>
        <v>17.829999999999998</v>
      </c>
      <c r="R67" s="60">
        <f t="shared" si="54"/>
        <v>2.35</v>
      </c>
      <c r="S67" s="56"/>
      <c r="T67" s="56"/>
      <c r="U67" s="56"/>
    </row>
    <row r="68" spans="1:22" ht="21" x14ac:dyDescent="0.35">
      <c r="A68" s="15" t="s">
        <v>0</v>
      </c>
      <c r="B68" s="15" t="s">
        <v>82</v>
      </c>
      <c r="C68" s="11" t="s">
        <v>9</v>
      </c>
      <c r="D68" s="57">
        <v>34803.474999999999</v>
      </c>
      <c r="E68" s="57">
        <v>14473.090114000001</v>
      </c>
      <c r="F68" s="88">
        <f t="shared" si="55"/>
        <v>80577</v>
      </c>
      <c r="G68" s="57">
        <v>25488</v>
      </c>
      <c r="H68" s="57">
        <v>11952.743176</v>
      </c>
      <c r="I68" s="57">
        <v>68113.654999999999</v>
      </c>
      <c r="J68" s="57">
        <v>35683</v>
      </c>
      <c r="K68" s="57">
        <v>10225</v>
      </c>
      <c r="L68" s="51">
        <v>65534</v>
      </c>
      <c r="M68" s="60">
        <f t="shared" si="56"/>
        <v>36.549999999999997</v>
      </c>
      <c r="N68" s="54">
        <f t="shared" si="52"/>
        <v>21.09</v>
      </c>
      <c r="O68" s="54">
        <f t="shared" si="52"/>
        <v>18.3</v>
      </c>
      <c r="P68" s="60">
        <f t="shared" si="57"/>
        <v>-2.46</v>
      </c>
      <c r="Q68" s="60">
        <f t="shared" si="53"/>
        <v>41.55</v>
      </c>
      <c r="R68" s="60">
        <f t="shared" si="54"/>
        <v>22.95</v>
      </c>
      <c r="S68" s="56"/>
      <c r="T68" s="56"/>
      <c r="U68" s="56"/>
    </row>
    <row r="69" spans="1:22" ht="21" x14ac:dyDescent="0.35">
      <c r="A69" s="15" t="s">
        <v>0</v>
      </c>
      <c r="B69" s="15" t="s">
        <v>83</v>
      </c>
      <c r="C69" s="11" t="s">
        <v>9</v>
      </c>
      <c r="D69" s="57">
        <v>160254</v>
      </c>
      <c r="E69" s="57">
        <v>12441.385063</v>
      </c>
      <c r="F69" s="88">
        <f t="shared" si="55"/>
        <v>69266</v>
      </c>
      <c r="G69" s="57">
        <v>68408</v>
      </c>
      <c r="H69" s="57">
        <v>5317.0130900000004</v>
      </c>
      <c r="I69" s="57">
        <v>30299.448</v>
      </c>
      <c r="J69" s="57">
        <v>69964</v>
      </c>
      <c r="K69" s="57">
        <v>4612</v>
      </c>
      <c r="L69" s="51">
        <v>29557</v>
      </c>
      <c r="M69" s="60">
        <f t="shared" si="56"/>
        <v>134.26</v>
      </c>
      <c r="N69" s="54">
        <f t="shared" si="52"/>
        <v>133.99</v>
      </c>
      <c r="O69" s="54">
        <f t="shared" si="52"/>
        <v>128.6</v>
      </c>
      <c r="P69" s="60">
        <f t="shared" si="57"/>
        <v>129.05000000000001</v>
      </c>
      <c r="Q69" s="60">
        <f t="shared" si="53"/>
        <v>169.76</v>
      </c>
      <c r="R69" s="60">
        <f t="shared" si="54"/>
        <v>134.35</v>
      </c>
      <c r="S69" s="56"/>
      <c r="T69" s="56"/>
      <c r="U69" s="56"/>
    </row>
    <row r="70" spans="1:22" ht="21" x14ac:dyDescent="0.35">
      <c r="A70" s="15"/>
      <c r="B70" s="15" t="s">
        <v>84</v>
      </c>
      <c r="C70" s="11" t="s">
        <v>49</v>
      </c>
      <c r="D70" s="62"/>
      <c r="E70" s="57">
        <v>11064.851043999999</v>
      </c>
      <c r="F70" s="88">
        <f t="shared" si="55"/>
        <v>61602</v>
      </c>
      <c r="G70" s="62"/>
      <c r="H70" s="57">
        <v>13645.694235000001</v>
      </c>
      <c r="I70" s="57">
        <v>77761.118000000002</v>
      </c>
      <c r="J70" s="71"/>
      <c r="K70" s="57">
        <v>10380</v>
      </c>
      <c r="L70" s="57">
        <v>66524</v>
      </c>
      <c r="M70" s="60"/>
      <c r="N70" s="54">
        <f t="shared" si="52"/>
        <v>-18.91</v>
      </c>
      <c r="O70" s="54">
        <f t="shared" si="52"/>
        <v>-20.78</v>
      </c>
      <c r="P70" s="60"/>
      <c r="Q70" s="60">
        <f t="shared" si="53"/>
        <v>6.6</v>
      </c>
      <c r="R70" s="60">
        <f t="shared" si="54"/>
        <v>-7.4</v>
      </c>
      <c r="S70" s="56"/>
      <c r="T70" s="56"/>
      <c r="U70" s="56"/>
    </row>
    <row r="71" spans="1:22" ht="21" x14ac:dyDescent="0.35">
      <c r="A71" s="15"/>
      <c r="B71" s="15"/>
      <c r="C71" s="11"/>
      <c r="D71" s="57"/>
      <c r="E71" s="57"/>
      <c r="F71" s="57"/>
      <c r="G71" s="57"/>
      <c r="H71" s="57"/>
      <c r="I71" s="57"/>
      <c r="J71" s="57"/>
      <c r="K71" s="57"/>
      <c r="L71" s="57"/>
      <c r="M71" s="60"/>
      <c r="N71" s="54"/>
      <c r="O71" s="54"/>
      <c r="P71" s="60"/>
      <c r="Q71" s="60"/>
      <c r="R71" s="60"/>
      <c r="S71" s="56"/>
      <c r="T71" s="56"/>
      <c r="U71" s="56"/>
    </row>
    <row r="72" spans="1:22" ht="21" x14ac:dyDescent="0.35">
      <c r="A72" s="15" t="s">
        <v>50</v>
      </c>
      <c r="B72" s="15" t="s">
        <v>51</v>
      </c>
      <c r="C72" s="11" t="s">
        <v>49</v>
      </c>
      <c r="D72" s="71"/>
      <c r="E72" s="57">
        <f t="shared" ref="E72:L72" si="58">SUM(E73:E77)</f>
        <v>176423.002111999</v>
      </c>
      <c r="F72" s="57">
        <f t="shared" si="58"/>
        <v>982216</v>
      </c>
      <c r="G72" s="71"/>
      <c r="H72" s="57">
        <f t="shared" si="58"/>
        <v>191957.41229599988</v>
      </c>
      <c r="I72" s="57">
        <f t="shared" si="58"/>
        <v>1093884.6669999999</v>
      </c>
      <c r="J72" s="57"/>
      <c r="K72" s="57">
        <f t="shared" si="58"/>
        <v>141487</v>
      </c>
      <c r="L72" s="57">
        <f t="shared" si="58"/>
        <v>906793</v>
      </c>
      <c r="M72" s="59" t="s">
        <v>7</v>
      </c>
      <c r="N72" s="54">
        <f t="shared" ref="N72:O77" si="59">ROUND(E72/H72*100-100,2)</f>
        <v>-8.09</v>
      </c>
      <c r="O72" s="54">
        <f t="shared" si="59"/>
        <v>-10.210000000000001</v>
      </c>
      <c r="P72" s="59" t="s">
        <v>7</v>
      </c>
      <c r="Q72" s="60">
        <f t="shared" ref="Q72:Q77" si="60">ROUND(E72/K72*100-100,2)</f>
        <v>24.69</v>
      </c>
      <c r="R72" s="60">
        <f t="shared" ref="R72:R77" si="61">ROUND(F72/L72*100-100,2)</f>
        <v>8.32</v>
      </c>
      <c r="S72" s="56"/>
      <c r="T72" s="56"/>
      <c r="U72" s="56"/>
    </row>
    <row r="73" spans="1:22" ht="21" x14ac:dyDescent="0.35">
      <c r="A73" s="15" t="s">
        <v>0</v>
      </c>
      <c r="B73" s="15" t="s">
        <v>85</v>
      </c>
      <c r="C73" s="11" t="s">
        <v>52</v>
      </c>
      <c r="D73" s="85">
        <v>55396</v>
      </c>
      <c r="E73" s="57">
        <v>5824.8268690000004</v>
      </c>
      <c r="F73" s="88">
        <f t="shared" ref="F73:F77" si="62">ROUND(E73/179.617273*1000,0)</f>
        <v>32429</v>
      </c>
      <c r="G73" s="57">
        <v>95423</v>
      </c>
      <c r="H73" s="57">
        <v>11302.323132</v>
      </c>
      <c r="I73" s="57">
        <v>64407.203000000001</v>
      </c>
      <c r="J73" s="57">
        <v>175781</v>
      </c>
      <c r="K73" s="57">
        <v>11619</v>
      </c>
      <c r="L73" s="57">
        <v>74466</v>
      </c>
      <c r="M73" s="60">
        <f>ROUND(D73/G73*100-100,2)</f>
        <v>-41.95</v>
      </c>
      <c r="N73" s="54">
        <f>ROUND(E73/H73*100-100,2)</f>
        <v>-48.46</v>
      </c>
      <c r="O73" s="54">
        <f t="shared" si="59"/>
        <v>-49.65</v>
      </c>
      <c r="P73" s="60">
        <f>ROUND(D73/J73*100-100,2)</f>
        <v>-68.489999999999995</v>
      </c>
      <c r="Q73" s="60">
        <f t="shared" si="60"/>
        <v>-49.87</v>
      </c>
      <c r="R73" s="60">
        <f t="shared" si="61"/>
        <v>-56.45</v>
      </c>
      <c r="S73" s="56"/>
      <c r="T73" s="56"/>
      <c r="U73" s="56"/>
    </row>
    <row r="74" spans="1:22" ht="21" x14ac:dyDescent="0.35">
      <c r="B74" s="15" t="s">
        <v>86</v>
      </c>
      <c r="C74" s="11" t="s">
        <v>52</v>
      </c>
      <c r="D74" s="57">
        <v>2253.7240000000002</v>
      </c>
      <c r="E74" s="57">
        <v>2927.486171</v>
      </c>
      <c r="F74" s="88">
        <f t="shared" si="62"/>
        <v>16298</v>
      </c>
      <c r="G74" s="57">
        <v>2971</v>
      </c>
      <c r="H74" s="57">
        <v>2875.6937720000001</v>
      </c>
      <c r="I74" s="57">
        <v>16387.376</v>
      </c>
      <c r="J74" s="57">
        <v>4160</v>
      </c>
      <c r="K74" s="57">
        <v>3741</v>
      </c>
      <c r="L74" s="57">
        <v>23978</v>
      </c>
      <c r="M74" s="60">
        <f>ROUND(D74/G74*100-100,2)</f>
        <v>-24.14</v>
      </c>
      <c r="N74" s="54">
        <f t="shared" si="59"/>
        <v>1.8</v>
      </c>
      <c r="O74" s="54">
        <f t="shared" si="59"/>
        <v>-0.55000000000000004</v>
      </c>
      <c r="P74" s="60">
        <f>ROUND(D74/J74*100-100,2)</f>
        <v>-45.82</v>
      </c>
      <c r="Q74" s="60">
        <f t="shared" si="60"/>
        <v>-21.75</v>
      </c>
      <c r="R74" s="60">
        <f t="shared" si="61"/>
        <v>-32.03</v>
      </c>
      <c r="S74" s="56"/>
      <c r="T74" s="56"/>
      <c r="U74" s="56"/>
    </row>
    <row r="75" spans="1:22" ht="21" x14ac:dyDescent="0.35">
      <c r="B75" s="15" t="s">
        <v>87</v>
      </c>
      <c r="C75" s="11" t="s">
        <v>52</v>
      </c>
      <c r="D75" s="57">
        <v>201714.47500000001</v>
      </c>
      <c r="E75" s="57">
        <v>59200.237974999996</v>
      </c>
      <c r="F75" s="88">
        <f t="shared" si="62"/>
        <v>329591</v>
      </c>
      <c r="G75" s="57">
        <v>161325</v>
      </c>
      <c r="H75" s="57">
        <v>44854.449977999997</v>
      </c>
      <c r="I75" s="57">
        <v>255606.622</v>
      </c>
      <c r="J75" s="57">
        <v>150192</v>
      </c>
      <c r="K75" s="57">
        <v>35799</v>
      </c>
      <c r="L75" s="57">
        <v>229437</v>
      </c>
      <c r="M75" s="60">
        <f>ROUND(D75/G75*100-100,2)</f>
        <v>25.04</v>
      </c>
      <c r="N75" s="54">
        <f t="shared" si="59"/>
        <v>31.98</v>
      </c>
      <c r="O75" s="54">
        <f t="shared" si="59"/>
        <v>28.94</v>
      </c>
      <c r="P75" s="60">
        <f>ROUND(D75/J75*100-100,2)</f>
        <v>34.299999999999997</v>
      </c>
      <c r="Q75" s="60">
        <f t="shared" si="60"/>
        <v>65.37</v>
      </c>
      <c r="R75" s="60">
        <f t="shared" si="61"/>
        <v>43.65</v>
      </c>
      <c r="S75" s="56"/>
      <c r="T75" s="56"/>
      <c r="U75" s="56"/>
    </row>
    <row r="76" spans="1:22" s="95" customFormat="1" ht="21" x14ac:dyDescent="0.35">
      <c r="B76" s="38" t="s">
        <v>88</v>
      </c>
      <c r="C76" s="89" t="s">
        <v>52</v>
      </c>
      <c r="D76" s="85">
        <v>2014</v>
      </c>
      <c r="E76" s="85">
        <v>15146.195030999999</v>
      </c>
      <c r="F76" s="88">
        <f t="shared" si="62"/>
        <v>84325</v>
      </c>
      <c r="G76" s="85">
        <v>5261</v>
      </c>
      <c r="H76" s="85">
        <v>44084.836202999999</v>
      </c>
      <c r="I76" s="85">
        <v>251220.95300000001</v>
      </c>
      <c r="J76" s="85">
        <v>1919</v>
      </c>
      <c r="K76" s="85">
        <v>18072</v>
      </c>
      <c r="L76" s="85">
        <v>115822</v>
      </c>
      <c r="M76" s="91">
        <f>ROUND(D76/G76*100-100,2)</f>
        <v>-61.72</v>
      </c>
      <c r="N76" s="92">
        <f t="shared" si="59"/>
        <v>-65.64</v>
      </c>
      <c r="O76" s="92">
        <f t="shared" si="59"/>
        <v>-66.430000000000007</v>
      </c>
      <c r="P76" s="91">
        <f>ROUND(D76/J76*100-100,2)</f>
        <v>4.95</v>
      </c>
      <c r="Q76" s="91">
        <f t="shared" si="60"/>
        <v>-16.190000000000001</v>
      </c>
      <c r="R76" s="91">
        <f t="shared" si="61"/>
        <v>-27.19</v>
      </c>
      <c r="S76" s="93"/>
      <c r="T76" s="93"/>
      <c r="U76" s="93"/>
      <c r="V76" s="94"/>
    </row>
    <row r="77" spans="1:22" ht="21" x14ac:dyDescent="0.35">
      <c r="B77" s="15" t="s">
        <v>89</v>
      </c>
      <c r="C77" s="11" t="s">
        <v>49</v>
      </c>
      <c r="D77" s="71"/>
      <c r="E77" s="57">
        <v>93324.256065998998</v>
      </c>
      <c r="F77" s="88">
        <f t="shared" si="62"/>
        <v>519573</v>
      </c>
      <c r="G77" s="71"/>
      <c r="H77" s="57">
        <v>88840.109210999901</v>
      </c>
      <c r="I77" s="57">
        <v>506262.51299999998</v>
      </c>
      <c r="J77" s="71"/>
      <c r="K77" s="57">
        <v>72256</v>
      </c>
      <c r="L77" s="57">
        <v>463090</v>
      </c>
      <c r="M77" s="59" t="s">
        <v>7</v>
      </c>
      <c r="N77" s="54">
        <f t="shared" si="59"/>
        <v>5.05</v>
      </c>
      <c r="O77" s="54">
        <f t="shared" si="59"/>
        <v>2.63</v>
      </c>
      <c r="P77" s="59" t="s">
        <v>7</v>
      </c>
      <c r="Q77" s="60">
        <f t="shared" si="60"/>
        <v>29.16</v>
      </c>
      <c r="R77" s="60">
        <f t="shared" si="61"/>
        <v>12.2</v>
      </c>
      <c r="S77" s="56"/>
      <c r="T77" s="56"/>
      <c r="U77" s="56"/>
    </row>
    <row r="78" spans="1:22" ht="21" x14ac:dyDescent="0.35">
      <c r="B78" s="15"/>
      <c r="C78" s="11"/>
      <c r="D78" s="71"/>
      <c r="E78" s="57"/>
      <c r="F78" s="57"/>
      <c r="G78" s="71"/>
      <c r="H78" s="57"/>
      <c r="I78" s="57"/>
      <c r="J78" s="71"/>
      <c r="K78" s="57"/>
      <c r="L78" s="57"/>
      <c r="M78" s="59"/>
      <c r="N78" s="54"/>
      <c r="O78" s="54"/>
      <c r="P78" s="59"/>
      <c r="Q78" s="60"/>
      <c r="R78" s="60"/>
      <c r="S78" s="56"/>
      <c r="T78" s="56"/>
      <c r="U78" s="56"/>
    </row>
    <row r="79" spans="1:22" ht="21" x14ac:dyDescent="0.35">
      <c r="A79" s="15" t="s">
        <v>53</v>
      </c>
      <c r="B79" s="15" t="s">
        <v>54</v>
      </c>
      <c r="C79" s="11" t="s">
        <v>49</v>
      </c>
      <c r="D79" s="71"/>
      <c r="E79" s="57">
        <f t="shared" ref="E79:L79" si="63">SUM(E80:E84)</f>
        <v>94520.419077000115</v>
      </c>
      <c r="F79" s="57">
        <f t="shared" si="63"/>
        <v>526232</v>
      </c>
      <c r="G79" s="71"/>
      <c r="H79" s="57">
        <f t="shared" si="63"/>
        <v>99951.259701000003</v>
      </c>
      <c r="I79" s="57">
        <f t="shared" si="63"/>
        <v>569580.24100000004</v>
      </c>
      <c r="J79" s="71"/>
      <c r="K79" s="57">
        <f t="shared" si="63"/>
        <v>78545</v>
      </c>
      <c r="L79" s="57">
        <f t="shared" si="63"/>
        <v>503396</v>
      </c>
      <c r="M79" s="59" t="s">
        <v>7</v>
      </c>
      <c r="N79" s="54">
        <f t="shared" ref="N79:O84" si="64">ROUND(E79/H79*100-100,2)</f>
        <v>-5.43</v>
      </c>
      <c r="O79" s="54">
        <f t="shared" si="64"/>
        <v>-7.61</v>
      </c>
      <c r="P79" s="59" t="s">
        <v>7</v>
      </c>
      <c r="Q79" s="60">
        <f t="shared" ref="Q79:Q84" si="65">ROUND(E79/K79*100-100,2)</f>
        <v>20.34</v>
      </c>
      <c r="R79" s="60">
        <f t="shared" ref="R79:R84" si="66">ROUND(F79/L79*100-100,2)</f>
        <v>4.54</v>
      </c>
      <c r="S79" s="56"/>
      <c r="T79" s="56"/>
      <c r="U79" s="56"/>
    </row>
    <row r="80" spans="1:22" s="95" customFormat="1" ht="21" x14ac:dyDescent="0.35">
      <c r="A80" s="38"/>
      <c r="B80" s="38" t="s">
        <v>90</v>
      </c>
      <c r="C80" s="89" t="s">
        <v>55</v>
      </c>
      <c r="D80" s="85">
        <v>23</v>
      </c>
      <c r="E80" s="85">
        <v>293.92280699999998</v>
      </c>
      <c r="F80" s="88">
        <f t="shared" ref="F80:F84" si="67">ROUND(E80/179.617273*1000,0)</f>
        <v>1636</v>
      </c>
      <c r="G80" s="85">
        <v>35</v>
      </c>
      <c r="H80" s="85">
        <v>369.56017400000002</v>
      </c>
      <c r="I80" s="85">
        <v>2105.9690000000001</v>
      </c>
      <c r="J80" s="85">
        <v>11</v>
      </c>
      <c r="K80" s="85">
        <v>99</v>
      </c>
      <c r="L80" s="85">
        <v>637</v>
      </c>
      <c r="M80" s="91">
        <f>ROUND(D80/G80*100-100,2)</f>
        <v>-34.29</v>
      </c>
      <c r="N80" s="92">
        <f t="shared" ref="N80" si="68">ROUND(E80/H80*100-100,2)</f>
        <v>-20.47</v>
      </c>
      <c r="O80" s="92">
        <f t="shared" ref="O80" si="69">ROUND(F80/I80*100-100,2)</f>
        <v>-22.32</v>
      </c>
      <c r="P80" s="91">
        <f>ROUND(D80/J80*100-100,2)</f>
        <v>109.09</v>
      </c>
      <c r="Q80" s="91">
        <f t="shared" ref="Q80" si="70">ROUND(E80/K80*100-100,2)</f>
        <v>196.89</v>
      </c>
      <c r="R80" s="91">
        <f t="shared" ref="R80" si="71">ROUND(F80/L80*100-100,2)</f>
        <v>156.83000000000001</v>
      </c>
      <c r="S80" s="93"/>
      <c r="T80" s="93"/>
      <c r="U80" s="93"/>
      <c r="V80" s="94"/>
    </row>
    <row r="81" spans="1:22" ht="21" x14ac:dyDescent="0.35">
      <c r="B81" s="15" t="s">
        <v>91</v>
      </c>
      <c r="C81" s="11" t="s">
        <v>52</v>
      </c>
      <c r="D81" s="57">
        <v>322242</v>
      </c>
      <c r="E81" s="57">
        <v>35736.310265</v>
      </c>
      <c r="F81" s="88">
        <f t="shared" si="67"/>
        <v>198958</v>
      </c>
      <c r="G81" s="57">
        <v>350896</v>
      </c>
      <c r="H81" s="57">
        <v>37605.611721000001</v>
      </c>
      <c r="I81" s="57">
        <v>214298.579</v>
      </c>
      <c r="J81" s="57">
        <v>331480</v>
      </c>
      <c r="K81" s="57">
        <v>24894</v>
      </c>
      <c r="L81" s="57">
        <v>159547</v>
      </c>
      <c r="M81" s="60">
        <f>ROUND(D81/G81*100-100,2)</f>
        <v>-8.17</v>
      </c>
      <c r="N81" s="54">
        <f t="shared" si="64"/>
        <v>-4.97</v>
      </c>
      <c r="O81" s="54">
        <f t="shared" si="64"/>
        <v>-7.16</v>
      </c>
      <c r="P81" s="60">
        <f>ROUND(D81/J81*100-100,2)</f>
        <v>-2.79</v>
      </c>
      <c r="Q81" s="60">
        <f t="shared" si="65"/>
        <v>43.55</v>
      </c>
      <c r="R81" s="60">
        <f t="shared" si="66"/>
        <v>24.7</v>
      </c>
      <c r="S81" s="56"/>
      <c r="T81" s="56"/>
      <c r="U81" s="56"/>
    </row>
    <row r="82" spans="1:22" ht="21" x14ac:dyDescent="0.35">
      <c r="B82" s="38" t="s">
        <v>92</v>
      </c>
      <c r="C82" s="11" t="s">
        <v>52</v>
      </c>
      <c r="D82" s="57">
        <v>220030</v>
      </c>
      <c r="E82" s="57">
        <v>38159.924823000001</v>
      </c>
      <c r="F82" s="88">
        <f t="shared" si="67"/>
        <v>212451</v>
      </c>
      <c r="G82" s="57">
        <v>254600</v>
      </c>
      <c r="H82" s="57">
        <v>41266.997798999997</v>
      </c>
      <c r="I82" s="57">
        <v>235163.33300000001</v>
      </c>
      <c r="J82" s="57">
        <v>346251</v>
      </c>
      <c r="K82" s="57">
        <v>38174</v>
      </c>
      <c r="L82" s="57">
        <v>244655</v>
      </c>
      <c r="M82" s="60">
        <f>ROUND(D82/G82*100-100,2)</f>
        <v>-13.58</v>
      </c>
      <c r="N82" s="54">
        <f t="shared" si="64"/>
        <v>-7.53</v>
      </c>
      <c r="O82" s="54">
        <f t="shared" si="64"/>
        <v>-9.66</v>
      </c>
      <c r="P82" s="60">
        <f>ROUND(D82/J82*100-100,2)</f>
        <v>-36.450000000000003</v>
      </c>
      <c r="Q82" s="60">
        <f t="shared" si="65"/>
        <v>-0.04</v>
      </c>
      <c r="R82" s="60">
        <f t="shared" si="66"/>
        <v>-13.16</v>
      </c>
      <c r="S82" s="56"/>
      <c r="T82" s="56"/>
      <c r="U82" s="56"/>
    </row>
    <row r="83" spans="1:22" ht="21" x14ac:dyDescent="0.35">
      <c r="B83" s="15" t="s">
        <v>93</v>
      </c>
      <c r="C83" s="11" t="s">
        <v>49</v>
      </c>
      <c r="D83" s="71"/>
      <c r="E83" s="57">
        <v>4681.8472000000002</v>
      </c>
      <c r="F83" s="88">
        <f t="shared" si="67"/>
        <v>26066</v>
      </c>
      <c r="G83" s="71"/>
      <c r="H83" s="57">
        <v>4258.1765329999998</v>
      </c>
      <c r="I83" s="57">
        <v>24265.563999999998</v>
      </c>
      <c r="J83" s="71"/>
      <c r="K83" s="57">
        <v>2793</v>
      </c>
      <c r="L83" s="57">
        <v>17901</v>
      </c>
      <c r="M83" s="59" t="s">
        <v>7</v>
      </c>
      <c r="N83" s="54">
        <f t="shared" si="64"/>
        <v>9.9499999999999993</v>
      </c>
      <c r="O83" s="54">
        <f t="shared" si="64"/>
        <v>7.42</v>
      </c>
      <c r="P83" s="59" t="s">
        <v>7</v>
      </c>
      <c r="Q83" s="60">
        <f t="shared" si="65"/>
        <v>67.63</v>
      </c>
      <c r="R83" s="60">
        <f t="shared" si="66"/>
        <v>45.61</v>
      </c>
      <c r="S83" s="56"/>
      <c r="T83" s="56"/>
      <c r="U83" s="56"/>
    </row>
    <row r="84" spans="1:22" ht="21" x14ac:dyDescent="0.35">
      <c r="B84" s="15" t="s">
        <v>94</v>
      </c>
      <c r="C84" s="11" t="s">
        <v>49</v>
      </c>
      <c r="D84" s="71"/>
      <c r="E84" s="57">
        <v>15648.4139820001</v>
      </c>
      <c r="F84" s="88">
        <f t="shared" si="67"/>
        <v>87121</v>
      </c>
      <c r="G84" s="71"/>
      <c r="H84" s="57">
        <v>16450.913474000001</v>
      </c>
      <c r="I84" s="57">
        <v>93746.796000000002</v>
      </c>
      <c r="J84" s="71"/>
      <c r="K84" s="57">
        <v>12585</v>
      </c>
      <c r="L84" s="57">
        <v>80656</v>
      </c>
      <c r="M84" s="59" t="s">
        <v>7</v>
      </c>
      <c r="N84" s="54">
        <f t="shared" si="64"/>
        <v>-4.88</v>
      </c>
      <c r="O84" s="54">
        <f t="shared" si="64"/>
        <v>-7.07</v>
      </c>
      <c r="P84" s="59" t="s">
        <v>7</v>
      </c>
      <c r="Q84" s="60">
        <f t="shared" si="65"/>
        <v>24.34</v>
      </c>
      <c r="R84" s="60">
        <f t="shared" si="66"/>
        <v>8.02</v>
      </c>
      <c r="S84" s="56"/>
      <c r="T84" s="56"/>
      <c r="U84" s="56"/>
    </row>
    <row r="85" spans="1:22" ht="21" x14ac:dyDescent="0.35">
      <c r="B85" s="15"/>
      <c r="C85" s="11"/>
      <c r="D85" s="71"/>
      <c r="E85" s="57"/>
      <c r="F85" s="57"/>
      <c r="G85" s="71"/>
      <c r="H85" s="57"/>
      <c r="I85" s="57"/>
      <c r="J85" s="71"/>
      <c r="K85" s="57"/>
      <c r="L85" s="57"/>
      <c r="M85" s="59"/>
      <c r="N85" s="54"/>
      <c r="O85" s="54"/>
      <c r="P85" s="59"/>
      <c r="Q85" s="60"/>
      <c r="R85" s="60"/>
      <c r="S85" s="56"/>
      <c r="T85" s="56"/>
      <c r="U85" s="56"/>
    </row>
    <row r="86" spans="1:22" ht="21" x14ac:dyDescent="0.35">
      <c r="A86" s="15" t="s">
        <v>56</v>
      </c>
      <c r="B86" s="15" t="s">
        <v>57</v>
      </c>
      <c r="C86" s="11" t="s">
        <v>49</v>
      </c>
      <c r="D86" s="71"/>
      <c r="E86" s="57">
        <f t="shared" ref="E86:L86" si="72">SUM(E87:E91)</f>
        <v>17669.918964000011</v>
      </c>
      <c r="F86" s="57">
        <f t="shared" si="72"/>
        <v>98376</v>
      </c>
      <c r="G86" s="71"/>
      <c r="H86" s="57">
        <f t="shared" si="72"/>
        <v>18140.668773999998</v>
      </c>
      <c r="I86" s="57">
        <f t="shared" si="72"/>
        <v>103376.03</v>
      </c>
      <c r="J86" s="71"/>
      <c r="K86" s="57">
        <f t="shared" si="72"/>
        <v>17299</v>
      </c>
      <c r="L86" s="57">
        <f t="shared" si="72"/>
        <v>110864</v>
      </c>
      <c r="M86" s="59" t="s">
        <v>7</v>
      </c>
      <c r="N86" s="54">
        <f t="shared" ref="N86:O91" si="73">ROUND(E86/H86*100-100,2)</f>
        <v>-2.59</v>
      </c>
      <c r="O86" s="54">
        <f t="shared" si="73"/>
        <v>-4.84</v>
      </c>
      <c r="P86" s="59" t="s">
        <v>7</v>
      </c>
      <c r="Q86" s="60">
        <f t="shared" ref="Q86:Q91" si="74">ROUND(E86/K86*100-100,2)</f>
        <v>2.14</v>
      </c>
      <c r="R86" s="60">
        <f t="shared" ref="R86:R91" si="75">ROUND(F86/L86*100-100,2)</f>
        <v>-11.26</v>
      </c>
      <c r="S86" s="56"/>
      <c r="T86" s="56"/>
      <c r="U86" s="56"/>
    </row>
    <row r="87" spans="1:22" s="95" customFormat="1" ht="21" x14ac:dyDescent="0.35">
      <c r="B87" s="38" t="s">
        <v>95</v>
      </c>
      <c r="C87" s="89" t="s">
        <v>52</v>
      </c>
      <c r="D87" s="85">
        <v>33182.300000000003</v>
      </c>
      <c r="E87" s="85">
        <v>4098.1374390000101</v>
      </c>
      <c r="F87" s="88">
        <f t="shared" ref="F87:F91" si="76">ROUND(E87/179.617273*1000,0)</f>
        <v>22816</v>
      </c>
      <c r="G87" s="85">
        <v>28403</v>
      </c>
      <c r="H87" s="85">
        <v>3386.8019979999999</v>
      </c>
      <c r="I87" s="85">
        <v>19299.968000000001</v>
      </c>
      <c r="J87" s="85">
        <v>32932</v>
      </c>
      <c r="K87" s="85">
        <v>3668</v>
      </c>
      <c r="L87" s="85">
        <v>23506</v>
      </c>
      <c r="M87" s="91">
        <f>ROUND(D87/G87*100-100,2)</f>
        <v>16.829999999999998</v>
      </c>
      <c r="N87" s="92">
        <f t="shared" si="73"/>
        <v>21</v>
      </c>
      <c r="O87" s="92">
        <f t="shared" si="73"/>
        <v>18.22</v>
      </c>
      <c r="P87" s="91">
        <f>ROUND(D87/J87*100-100,2)</f>
        <v>0.76</v>
      </c>
      <c r="Q87" s="91">
        <f t="shared" si="74"/>
        <v>11.73</v>
      </c>
      <c r="R87" s="91">
        <f t="shared" si="75"/>
        <v>-2.94</v>
      </c>
      <c r="S87" s="93"/>
      <c r="T87" s="93"/>
      <c r="U87" s="93"/>
      <c r="V87" s="94"/>
    </row>
    <row r="88" spans="1:22" ht="21" x14ac:dyDescent="0.35">
      <c r="B88" s="15" t="s">
        <v>96</v>
      </c>
      <c r="C88" s="11" t="s">
        <v>58</v>
      </c>
      <c r="D88" s="57">
        <v>325290</v>
      </c>
      <c r="E88" s="57">
        <v>2615.2311869999999</v>
      </c>
      <c r="F88" s="88">
        <f t="shared" si="76"/>
        <v>14560</v>
      </c>
      <c r="G88" s="57">
        <v>273903</v>
      </c>
      <c r="H88" s="57">
        <v>2593.2052760000001</v>
      </c>
      <c r="I88" s="57">
        <v>14777.566000000001</v>
      </c>
      <c r="J88" s="57">
        <v>591609</v>
      </c>
      <c r="K88" s="57">
        <v>4249</v>
      </c>
      <c r="L88" s="57">
        <v>27229</v>
      </c>
      <c r="M88" s="60">
        <f>ROUND(D88/G88*100-100,2)</f>
        <v>18.760000000000002</v>
      </c>
      <c r="N88" s="54">
        <f t="shared" si="73"/>
        <v>0.85</v>
      </c>
      <c r="O88" s="54">
        <f t="shared" si="73"/>
        <v>-1.47</v>
      </c>
      <c r="P88" s="60">
        <f>ROUND(D88/J88*100-100,2)</f>
        <v>-45.02</v>
      </c>
      <c r="Q88" s="60">
        <f t="shared" si="74"/>
        <v>-38.450000000000003</v>
      </c>
      <c r="R88" s="60">
        <f t="shared" si="75"/>
        <v>-46.53</v>
      </c>
      <c r="S88" s="56"/>
      <c r="T88" s="56"/>
      <c r="U88" s="56"/>
    </row>
    <row r="89" spans="1:22" ht="21" x14ac:dyDescent="0.35">
      <c r="B89" s="15" t="s">
        <v>97</v>
      </c>
      <c r="C89" s="11" t="s">
        <v>49</v>
      </c>
      <c r="D89" s="62"/>
      <c r="E89" s="57">
        <v>2278.3765069999999</v>
      </c>
      <c r="F89" s="88">
        <f t="shared" si="76"/>
        <v>12685</v>
      </c>
      <c r="G89" s="62"/>
      <c r="H89" s="57">
        <v>3550.6823340000001</v>
      </c>
      <c r="I89" s="57">
        <v>20233.845000000001</v>
      </c>
      <c r="J89" s="71"/>
      <c r="K89" s="57">
        <v>1627</v>
      </c>
      <c r="L89" s="57">
        <v>10430</v>
      </c>
      <c r="M89" s="59" t="s">
        <v>7</v>
      </c>
      <c r="N89" s="54">
        <f t="shared" si="73"/>
        <v>-35.83</v>
      </c>
      <c r="O89" s="54">
        <f t="shared" si="73"/>
        <v>-37.31</v>
      </c>
      <c r="P89" s="59" t="s">
        <v>7</v>
      </c>
      <c r="Q89" s="60">
        <f t="shared" si="74"/>
        <v>40.04</v>
      </c>
      <c r="R89" s="60">
        <f t="shared" si="75"/>
        <v>21.62</v>
      </c>
      <c r="S89" s="56"/>
      <c r="T89" s="56"/>
      <c r="U89" s="56"/>
    </row>
    <row r="90" spans="1:22" ht="21" x14ac:dyDescent="0.35">
      <c r="B90" s="15" t="s">
        <v>98</v>
      </c>
      <c r="C90" s="11" t="s">
        <v>52</v>
      </c>
      <c r="D90" s="57">
        <v>4765</v>
      </c>
      <c r="E90" s="57">
        <v>949.66258300000004</v>
      </c>
      <c r="F90" s="88">
        <f t="shared" si="76"/>
        <v>5287</v>
      </c>
      <c r="G90" s="57">
        <v>4759</v>
      </c>
      <c r="H90" s="57">
        <v>761.92960500000004</v>
      </c>
      <c r="I90" s="57">
        <v>4341.9179999999997</v>
      </c>
      <c r="J90" s="57">
        <v>8351</v>
      </c>
      <c r="K90" s="57">
        <v>1305</v>
      </c>
      <c r="L90" s="57">
        <v>8363</v>
      </c>
      <c r="M90" s="60">
        <f>ROUND(D90/G90*100-100,2)</f>
        <v>0.13</v>
      </c>
      <c r="N90" s="54">
        <f t="shared" si="73"/>
        <v>24.64</v>
      </c>
      <c r="O90" s="54">
        <f t="shared" si="73"/>
        <v>21.77</v>
      </c>
      <c r="P90" s="60">
        <f>ROUND(D90/J90*100-100,2)</f>
        <v>-42.94</v>
      </c>
      <c r="Q90" s="60">
        <f t="shared" si="74"/>
        <v>-27.23</v>
      </c>
      <c r="R90" s="60">
        <f t="shared" si="75"/>
        <v>-36.78</v>
      </c>
      <c r="S90" s="56"/>
      <c r="T90" s="56"/>
      <c r="U90" s="56"/>
    </row>
    <row r="91" spans="1:22" ht="21" x14ac:dyDescent="0.35">
      <c r="B91" s="15" t="s">
        <v>99</v>
      </c>
      <c r="C91" s="11" t="s">
        <v>52</v>
      </c>
      <c r="D91" s="57">
        <v>37294.930999999997</v>
      </c>
      <c r="E91" s="57">
        <v>7728.5112479999998</v>
      </c>
      <c r="F91" s="88">
        <f t="shared" si="76"/>
        <v>43028</v>
      </c>
      <c r="G91" s="57">
        <v>36438</v>
      </c>
      <c r="H91" s="57">
        <v>7848.0495609999998</v>
      </c>
      <c r="I91" s="57">
        <v>44722.733</v>
      </c>
      <c r="J91" s="57">
        <v>48201</v>
      </c>
      <c r="K91" s="57">
        <v>6450</v>
      </c>
      <c r="L91" s="57">
        <v>41336</v>
      </c>
      <c r="M91" s="60">
        <f>ROUND(D91/G91*100-100,2)</f>
        <v>2.35</v>
      </c>
      <c r="N91" s="54">
        <f>ROUND(E91/H91*100-100,2)</f>
        <v>-1.52</v>
      </c>
      <c r="O91" s="54">
        <f t="shared" si="73"/>
        <v>-3.79</v>
      </c>
      <c r="P91" s="60">
        <f>ROUND(D91/J91*100-100,2)</f>
        <v>-22.63</v>
      </c>
      <c r="Q91" s="60">
        <f t="shared" si="74"/>
        <v>19.82</v>
      </c>
      <c r="R91" s="60">
        <f t="shared" si="75"/>
        <v>4.09</v>
      </c>
      <c r="S91" s="56"/>
      <c r="T91" s="56"/>
      <c r="U91" s="56"/>
    </row>
    <row r="92" spans="1:22" ht="21" x14ac:dyDescent="0.35">
      <c r="B92" s="15"/>
      <c r="C92" s="11"/>
      <c r="F92" s="57"/>
      <c r="I92" s="57"/>
      <c r="J92" s="57"/>
      <c r="K92" s="57"/>
      <c r="L92" s="57"/>
      <c r="M92" s="60"/>
      <c r="N92" s="54"/>
      <c r="O92" s="54"/>
      <c r="P92" s="60"/>
      <c r="Q92" s="60"/>
      <c r="R92" s="60"/>
      <c r="S92" s="55"/>
      <c r="T92" s="56"/>
      <c r="U92" s="56"/>
    </row>
    <row r="93" spans="1:22" ht="21" x14ac:dyDescent="0.35">
      <c r="A93" s="15"/>
      <c r="B93" s="15" t="s">
        <v>59</v>
      </c>
      <c r="D93" s="57"/>
      <c r="E93" s="57">
        <f t="shared" ref="E93:L93" si="77">E8-SUM(E10+E22+E34+E58+E65+E72+E79+E86)</f>
        <v>95758.88769800053</v>
      </c>
      <c r="F93" s="57">
        <f t="shared" si="77"/>
        <v>533128</v>
      </c>
      <c r="G93" s="57"/>
      <c r="H93" s="57">
        <f t="shared" si="77"/>
        <v>75137.388644999824</v>
      </c>
      <c r="I93" s="57">
        <f t="shared" si="77"/>
        <v>428176.44899999909</v>
      </c>
      <c r="J93" s="57"/>
      <c r="K93" s="57">
        <f t="shared" si="77"/>
        <v>74250</v>
      </c>
      <c r="L93" s="57">
        <f t="shared" si="77"/>
        <v>475870</v>
      </c>
      <c r="M93" s="59" t="s">
        <v>7</v>
      </c>
      <c r="N93" s="54">
        <f>ROUND(E93/H93*100-100,2)</f>
        <v>27.45</v>
      </c>
      <c r="O93" s="54">
        <f t="shared" ref="O93" si="78">ROUND(F93/I93*100-100,2)</f>
        <v>24.51</v>
      </c>
      <c r="P93" s="59" t="s">
        <v>7</v>
      </c>
      <c r="Q93" s="60">
        <f t="shared" ref="Q93" si="79">ROUND(E93/K93*100-100,2)</f>
        <v>28.97</v>
      </c>
      <c r="R93" s="60">
        <f t="shared" ref="R93" si="80">ROUND(F93/L93*100-100,2)</f>
        <v>12.03</v>
      </c>
      <c r="S93" s="55"/>
      <c r="T93" s="56"/>
      <c r="U93" s="56"/>
    </row>
    <row r="94" spans="1:22" x14ac:dyDescent="0.3">
      <c r="A94" s="30"/>
      <c r="B94" s="9"/>
      <c r="C94" s="9"/>
      <c r="D94" s="9"/>
      <c r="E94" s="10"/>
      <c r="F94" s="9"/>
      <c r="G94" s="9"/>
      <c r="H94" s="10"/>
      <c r="I94" s="9"/>
      <c r="J94" s="10"/>
      <c r="K94" s="6"/>
      <c r="L94" s="10"/>
      <c r="M94" s="9"/>
      <c r="N94" s="7"/>
      <c r="O94" s="7"/>
      <c r="P94" s="8"/>
      <c r="Q94" s="9"/>
      <c r="R94" s="9"/>
      <c r="T94" s="25"/>
      <c r="U94" s="25"/>
    </row>
    <row r="95" spans="1:22" ht="21" x14ac:dyDescent="0.35">
      <c r="A95" s="15"/>
      <c r="B95" s="39" t="s">
        <v>112</v>
      </c>
      <c r="E95" s="2"/>
      <c r="H95" s="2"/>
      <c r="K95" s="40"/>
      <c r="L95" s="40"/>
      <c r="S95" s="76"/>
      <c r="T95" s="96"/>
      <c r="U95" s="96"/>
      <c r="V95" s="97"/>
    </row>
    <row r="96" spans="1:22" x14ac:dyDescent="0.3">
      <c r="A96" s="2" t="s">
        <v>60</v>
      </c>
      <c r="S96" s="5"/>
      <c r="T96" s="25"/>
      <c r="U96" s="25"/>
    </row>
    <row r="97" spans="1:21" x14ac:dyDescent="0.3">
      <c r="B97" s="15" t="s">
        <v>102</v>
      </c>
      <c r="S97" s="5"/>
      <c r="T97" s="25"/>
      <c r="U97" s="25"/>
    </row>
    <row r="98" spans="1:21" x14ac:dyDescent="0.3">
      <c r="B98" s="15"/>
      <c r="S98" s="5"/>
      <c r="T98" s="25"/>
      <c r="U98" s="25"/>
    </row>
    <row r="99" spans="1:21" x14ac:dyDescent="0.3">
      <c r="B99" s="15"/>
      <c r="S99" s="5"/>
      <c r="T99" s="25"/>
      <c r="U99" s="25"/>
    </row>
    <row r="100" spans="1:21" x14ac:dyDescent="0.3">
      <c r="A100" s="104" t="s">
        <v>107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S100" s="5"/>
      <c r="T100" s="25"/>
      <c r="U100" s="25"/>
    </row>
    <row r="101" spans="1:21" x14ac:dyDescent="0.3">
      <c r="A101" s="42"/>
      <c r="B101" s="42"/>
      <c r="C101" s="42"/>
      <c r="D101" s="42"/>
      <c r="E101" s="43"/>
      <c r="F101" s="42"/>
      <c r="G101" s="42"/>
      <c r="H101" s="43"/>
      <c r="I101" s="42"/>
      <c r="J101" s="42"/>
      <c r="K101" s="43"/>
      <c r="L101" s="42"/>
      <c r="S101" s="5"/>
      <c r="T101" s="25"/>
      <c r="U101" s="25"/>
    </row>
    <row r="102" spans="1:21" x14ac:dyDescent="0.3">
      <c r="I102" s="15" t="s">
        <v>101</v>
      </c>
      <c r="S102" s="5"/>
      <c r="T102" s="25"/>
      <c r="U102" s="25"/>
    </row>
    <row r="103" spans="1:21" x14ac:dyDescent="0.3">
      <c r="I103" s="15" t="s">
        <v>75</v>
      </c>
      <c r="J103" s="9"/>
      <c r="K103" s="10"/>
      <c r="L103" s="9"/>
    </row>
    <row r="104" spans="1:21" x14ac:dyDescent="0.3">
      <c r="A104" s="16"/>
      <c r="B104" s="17"/>
      <c r="C104" s="18" t="s">
        <v>62</v>
      </c>
      <c r="D104" s="102" t="s">
        <v>113</v>
      </c>
      <c r="E104" s="105"/>
      <c r="F104" s="103"/>
      <c r="G104" s="102" t="s">
        <v>108</v>
      </c>
      <c r="H104" s="105"/>
      <c r="I104" s="103"/>
      <c r="J104" s="121" t="s">
        <v>109</v>
      </c>
      <c r="K104" s="122"/>
      <c r="L104" s="122"/>
    </row>
    <row r="105" spans="1:21" x14ac:dyDescent="0.3">
      <c r="A105" s="2" t="s">
        <v>1</v>
      </c>
      <c r="B105" s="20"/>
      <c r="C105" s="12" t="s">
        <v>63</v>
      </c>
      <c r="D105" s="21" t="s">
        <v>64</v>
      </c>
      <c r="F105" s="22"/>
      <c r="H105" s="23"/>
      <c r="J105" s="108" t="s">
        <v>110</v>
      </c>
      <c r="K105" s="123"/>
      <c r="L105" s="123"/>
    </row>
    <row r="106" spans="1:21" x14ac:dyDescent="0.3">
      <c r="A106" s="15" t="s">
        <v>2</v>
      </c>
      <c r="B106" s="20" t="s">
        <v>65</v>
      </c>
      <c r="C106" s="12" t="s">
        <v>66</v>
      </c>
      <c r="D106" s="21" t="s">
        <v>67</v>
      </c>
      <c r="E106" s="108" t="s">
        <v>68</v>
      </c>
      <c r="F106" s="109"/>
      <c r="G106" s="15" t="s">
        <v>67</v>
      </c>
      <c r="H106" s="108" t="s">
        <v>68</v>
      </c>
      <c r="I106" s="109"/>
      <c r="J106" s="26" t="s">
        <v>67</v>
      </c>
      <c r="K106" s="102" t="s">
        <v>68</v>
      </c>
      <c r="L106" s="105"/>
    </row>
    <row r="107" spans="1:21" x14ac:dyDescent="0.3">
      <c r="A107" s="9"/>
      <c r="B107" s="28"/>
      <c r="C107" s="29" t="s">
        <v>69</v>
      </c>
      <c r="D107" s="28"/>
      <c r="E107" s="44" t="s">
        <v>70</v>
      </c>
      <c r="F107" s="45" t="s">
        <v>71</v>
      </c>
      <c r="G107" s="32"/>
      <c r="H107" s="44" t="s">
        <v>70</v>
      </c>
      <c r="I107" s="45" t="s">
        <v>72</v>
      </c>
      <c r="J107" s="46"/>
      <c r="K107" s="44" t="s">
        <v>70</v>
      </c>
      <c r="L107" s="47" t="s">
        <v>72</v>
      </c>
    </row>
    <row r="108" spans="1:21" ht="21" x14ac:dyDescent="0.35">
      <c r="A108" s="15"/>
      <c r="B108" s="15" t="s">
        <v>3</v>
      </c>
      <c r="D108" s="57"/>
      <c r="E108" s="57">
        <v>10120637.742069</v>
      </c>
      <c r="F108" s="57">
        <v>58877101.568000004</v>
      </c>
      <c r="G108" s="57"/>
      <c r="H108" s="57">
        <v>6376138</v>
      </c>
      <c r="I108" s="57">
        <v>39489344</v>
      </c>
      <c r="J108" s="73"/>
      <c r="K108" s="73">
        <f>E108/H108*100-100</f>
        <v>58.726767552223635</v>
      </c>
      <c r="L108" s="74">
        <f>F108/I108*100-100</f>
        <v>49.096175332768269</v>
      </c>
      <c r="M108"/>
      <c r="N108"/>
      <c r="O108"/>
    </row>
    <row r="109" spans="1:21" ht="21" x14ac:dyDescent="0.35">
      <c r="A109" s="15"/>
      <c r="D109" s="57"/>
      <c r="E109" s="57"/>
      <c r="F109" s="57"/>
      <c r="G109" s="57"/>
      <c r="H109" s="57"/>
      <c r="I109" s="57"/>
      <c r="J109" s="73"/>
      <c r="K109" s="73"/>
      <c r="L109" s="73"/>
      <c r="M109"/>
      <c r="N109"/>
      <c r="O109"/>
    </row>
    <row r="110" spans="1:21" ht="21" x14ac:dyDescent="0.35">
      <c r="A110" s="15" t="s">
        <v>4</v>
      </c>
      <c r="B110" s="15" t="s">
        <v>5</v>
      </c>
      <c r="C110" s="11" t="s">
        <v>6</v>
      </c>
      <c r="D110" s="62"/>
      <c r="E110" s="57">
        <f t="shared" ref="E110:I110" si="81">SUM(E111:E120)</f>
        <v>1213547.2356830002</v>
      </c>
      <c r="F110" s="57">
        <f t="shared" si="81"/>
        <v>7067740.2500000009</v>
      </c>
      <c r="G110" s="62"/>
      <c r="H110" s="57">
        <f t="shared" si="81"/>
        <v>988263</v>
      </c>
      <c r="I110" s="57">
        <f t="shared" si="81"/>
        <v>6121358</v>
      </c>
      <c r="J110" s="75" t="s">
        <v>7</v>
      </c>
      <c r="K110" s="73">
        <f t="shared" ref="K110:L112" si="82">E110/H110*100-100</f>
        <v>22.795979985388513</v>
      </c>
      <c r="L110" s="73">
        <f t="shared" si="82"/>
        <v>15.460331678036155</v>
      </c>
      <c r="M110"/>
      <c r="N110"/>
      <c r="O110"/>
    </row>
    <row r="111" spans="1:21" ht="21" x14ac:dyDescent="0.35">
      <c r="A111" s="15" t="s">
        <v>0</v>
      </c>
      <c r="B111" s="15" t="s">
        <v>8</v>
      </c>
      <c r="C111" s="11" t="s">
        <v>9</v>
      </c>
      <c r="D111" s="57">
        <v>35796.131000000001</v>
      </c>
      <c r="E111" s="57">
        <v>20997.311905000002</v>
      </c>
      <c r="F111" s="57">
        <v>121652.371</v>
      </c>
      <c r="G111" s="57">
        <v>43675</v>
      </c>
      <c r="H111" s="57">
        <v>23611</v>
      </c>
      <c r="I111" s="57">
        <v>146179</v>
      </c>
      <c r="J111" s="73">
        <f>D111/G111*100-100</f>
        <v>-18.039768746422439</v>
      </c>
      <c r="K111" s="73">
        <f t="shared" si="82"/>
        <v>-11.069789907246602</v>
      </c>
      <c r="L111" s="73">
        <f t="shared" si="82"/>
        <v>-16.778490070393147</v>
      </c>
      <c r="M111"/>
      <c r="N111"/>
      <c r="O111"/>
      <c r="T111" s="1"/>
    </row>
    <row r="112" spans="1:21" ht="21" x14ac:dyDescent="0.35">
      <c r="A112" s="15" t="s">
        <v>0</v>
      </c>
      <c r="B112" s="15" t="s">
        <v>10</v>
      </c>
      <c r="C112" s="11" t="s">
        <v>9</v>
      </c>
      <c r="D112" s="57">
        <v>2206880</v>
      </c>
      <c r="E112" s="57">
        <v>138510.52165100002</v>
      </c>
      <c r="F112" s="57">
        <v>795284.34199999995</v>
      </c>
      <c r="G112" s="57">
        <v>3612638</v>
      </c>
      <c r="H112" s="57">
        <v>157784</v>
      </c>
      <c r="I112" s="57">
        <v>983326</v>
      </c>
      <c r="J112" s="73">
        <f>D112/G112*100-100</f>
        <v>-38.91222978886897</v>
      </c>
      <c r="K112" s="73">
        <f t="shared" si="82"/>
        <v>-12.21510314670688</v>
      </c>
      <c r="L112" s="73">
        <f t="shared" si="82"/>
        <v>-19.123023086951846</v>
      </c>
      <c r="M112"/>
      <c r="N112"/>
      <c r="O112"/>
      <c r="T112" s="1"/>
    </row>
    <row r="113" spans="1:20" ht="21" x14ac:dyDescent="0.35">
      <c r="A113" s="15" t="s">
        <v>0</v>
      </c>
      <c r="B113" s="15" t="s">
        <v>11</v>
      </c>
      <c r="C113" s="11" t="s">
        <v>9</v>
      </c>
      <c r="D113" s="62">
        <v>77902.161999999997</v>
      </c>
      <c r="E113" s="57">
        <v>9357.7253899999996</v>
      </c>
      <c r="F113" s="57">
        <v>53951.584000000003</v>
      </c>
      <c r="G113" s="62">
        <v>66766</v>
      </c>
      <c r="H113" s="57">
        <v>11240</v>
      </c>
      <c r="I113" s="57">
        <v>69654</v>
      </c>
      <c r="J113" s="73">
        <f>D113/G113*100-100</f>
        <v>16.6793907078453</v>
      </c>
      <c r="K113" s="73">
        <f t="shared" ref="J113:L119" si="83">E113/H113*100-100</f>
        <v>-16.746215391459074</v>
      </c>
      <c r="L113" s="73">
        <f t="shared" si="83"/>
        <v>-22.543451919487751</v>
      </c>
      <c r="M113"/>
      <c r="N113"/>
      <c r="O113"/>
      <c r="T113" s="1"/>
    </row>
    <row r="114" spans="1:20" ht="21" x14ac:dyDescent="0.35">
      <c r="A114" s="15" t="s">
        <v>0</v>
      </c>
      <c r="B114" s="15" t="s">
        <v>12</v>
      </c>
      <c r="C114" s="11" t="s">
        <v>9</v>
      </c>
      <c r="D114" s="62">
        <v>199807.24599999998</v>
      </c>
      <c r="E114" s="57">
        <v>83887.570701999997</v>
      </c>
      <c r="F114" s="57">
        <v>487092.26500000001</v>
      </c>
      <c r="G114" s="62">
        <v>194961</v>
      </c>
      <c r="H114" s="57">
        <v>70424</v>
      </c>
      <c r="I114" s="57">
        <v>435096</v>
      </c>
      <c r="J114" s="73">
        <f t="shared" si="83"/>
        <v>2.4857515092762128</v>
      </c>
      <c r="K114" s="73">
        <f t="shared" si="83"/>
        <v>19.117872745086899</v>
      </c>
      <c r="L114" s="73">
        <f t="shared" si="83"/>
        <v>11.950527010131111</v>
      </c>
      <c r="M114"/>
      <c r="N114"/>
      <c r="O114"/>
      <c r="T114" s="1"/>
    </row>
    <row r="115" spans="1:20" ht="21" x14ac:dyDescent="0.35">
      <c r="A115" s="15" t="s">
        <v>0</v>
      </c>
      <c r="B115" s="15" t="s">
        <v>13</v>
      </c>
      <c r="C115" s="11" t="s">
        <v>9</v>
      </c>
      <c r="D115" s="62">
        <v>115414.291</v>
      </c>
      <c r="E115" s="57">
        <v>30057.539688000001</v>
      </c>
      <c r="F115" s="57">
        <v>176045.92499999999</v>
      </c>
      <c r="G115" s="62">
        <v>138407</v>
      </c>
      <c r="H115" s="57">
        <v>25490</v>
      </c>
      <c r="I115" s="57">
        <v>157595</v>
      </c>
      <c r="J115" s="73">
        <f t="shared" si="83"/>
        <v>-16.61238882426467</v>
      </c>
      <c r="K115" s="73">
        <f t="shared" si="83"/>
        <v>17.918947383287559</v>
      </c>
      <c r="L115" s="73">
        <f t="shared" si="83"/>
        <v>11.707811161521619</v>
      </c>
      <c r="M115"/>
      <c r="N115"/>
      <c r="O115"/>
      <c r="T115" s="1"/>
    </row>
    <row r="116" spans="1:20" ht="21" x14ac:dyDescent="0.35">
      <c r="A116" s="15" t="s">
        <v>0</v>
      </c>
      <c r="B116" s="15" t="s">
        <v>14</v>
      </c>
      <c r="C116" s="11" t="s">
        <v>9</v>
      </c>
      <c r="D116" s="62">
        <v>77859.557000000001</v>
      </c>
      <c r="E116" s="57">
        <v>17898.719883000002</v>
      </c>
      <c r="F116" s="57">
        <v>103282.655</v>
      </c>
      <c r="G116" s="62">
        <v>72777</v>
      </c>
      <c r="H116" s="57">
        <v>8048</v>
      </c>
      <c r="I116" s="57">
        <v>48325</v>
      </c>
      <c r="J116" s="73">
        <f t="shared" si="83"/>
        <v>6.9837407422674858</v>
      </c>
      <c r="K116" s="73">
        <f t="shared" si="83"/>
        <v>122.39960093190857</v>
      </c>
      <c r="L116" s="73">
        <f t="shared" si="83"/>
        <v>113.72510087946196</v>
      </c>
      <c r="M116"/>
      <c r="N116"/>
      <c r="O116"/>
      <c r="T116" s="1"/>
    </row>
    <row r="117" spans="1:20" ht="21" x14ac:dyDescent="0.35">
      <c r="A117" s="15" t="s">
        <v>0</v>
      </c>
      <c r="B117" s="15" t="s">
        <v>15</v>
      </c>
      <c r="C117" s="11" t="s">
        <v>9</v>
      </c>
      <c r="D117" s="62">
        <v>2247256.7009999999</v>
      </c>
      <c r="E117" s="57">
        <v>469225.34077199997</v>
      </c>
      <c r="F117" s="57">
        <v>2730667.6340000001</v>
      </c>
      <c r="G117" s="62">
        <v>2443293</v>
      </c>
      <c r="H117" s="57">
        <v>300438</v>
      </c>
      <c r="I117" s="57">
        <v>1860934</v>
      </c>
      <c r="J117" s="73">
        <f t="shared" si="83"/>
        <v>-8.023446185128023</v>
      </c>
      <c r="K117" s="73">
        <f t="shared" si="83"/>
        <v>56.180423505681688</v>
      </c>
      <c r="L117" s="73">
        <f t="shared" si="83"/>
        <v>46.736404085260403</v>
      </c>
      <c r="M117"/>
      <c r="N117"/>
      <c r="O117"/>
      <c r="T117" s="1"/>
    </row>
    <row r="118" spans="1:20" ht="21" x14ac:dyDescent="0.35">
      <c r="A118" s="15" t="s">
        <v>0</v>
      </c>
      <c r="B118" s="15" t="s">
        <v>16</v>
      </c>
      <c r="C118" s="11" t="s">
        <v>9</v>
      </c>
      <c r="D118" s="62">
        <v>311031</v>
      </c>
      <c r="E118" s="57">
        <v>32207.618536000002</v>
      </c>
      <c r="F118" s="57">
        <v>190872.712</v>
      </c>
      <c r="G118" s="62">
        <v>279604</v>
      </c>
      <c r="H118" s="57">
        <v>20708</v>
      </c>
      <c r="I118" s="57">
        <v>127467</v>
      </c>
      <c r="J118" s="73">
        <f t="shared" si="83"/>
        <v>11.23982489520894</v>
      </c>
      <c r="K118" s="73">
        <f t="shared" si="83"/>
        <v>55.532250994784619</v>
      </c>
      <c r="L118" s="73">
        <f t="shared" si="83"/>
        <v>49.742844814736372</v>
      </c>
      <c r="M118"/>
      <c r="N118"/>
      <c r="O118"/>
      <c r="T118" s="1"/>
    </row>
    <row r="119" spans="1:20" ht="21" x14ac:dyDescent="0.35">
      <c r="A119" s="15" t="s">
        <v>0</v>
      </c>
      <c r="B119" s="15" t="s">
        <v>76</v>
      </c>
      <c r="C119" s="11" t="s">
        <v>9</v>
      </c>
      <c r="D119" s="62">
        <v>720432.67</v>
      </c>
      <c r="E119" s="57">
        <v>81163.762919000001</v>
      </c>
      <c r="F119" s="57">
        <v>477692.52500000002</v>
      </c>
      <c r="G119" s="62">
        <v>842643</v>
      </c>
      <c r="H119" s="57">
        <v>72430</v>
      </c>
      <c r="I119" s="57">
        <v>448424</v>
      </c>
      <c r="J119" s="73">
        <f t="shared" si="83"/>
        <v>-14.50321547796635</v>
      </c>
      <c r="K119" s="73">
        <f t="shared" si="83"/>
        <v>12.058211954991009</v>
      </c>
      <c r="L119" s="73">
        <f t="shared" si="83"/>
        <v>6.5269755856064933</v>
      </c>
      <c r="M119"/>
      <c r="N119"/>
      <c r="O119"/>
      <c r="T119" s="1"/>
    </row>
    <row r="120" spans="1:20" ht="21" x14ac:dyDescent="0.35">
      <c r="A120" s="15"/>
      <c r="B120" s="15" t="s">
        <v>17</v>
      </c>
      <c r="C120" s="11" t="s">
        <v>6</v>
      </c>
      <c r="D120" s="62"/>
      <c r="E120" s="57">
        <v>330241.12423700013</v>
      </c>
      <c r="F120" s="57">
        <v>1931198.237</v>
      </c>
      <c r="G120" s="62"/>
      <c r="H120" s="57">
        <v>298090</v>
      </c>
      <c r="I120" s="57">
        <v>1844358</v>
      </c>
      <c r="J120" s="75" t="s">
        <v>7</v>
      </c>
      <c r="K120" s="73">
        <f>E120/H120*100-100</f>
        <v>10.785710435439015</v>
      </c>
      <c r="L120" s="73">
        <f>F120/I120*100-100</f>
        <v>4.7084262925093583</v>
      </c>
      <c r="M120"/>
      <c r="N120"/>
      <c r="O120"/>
    </row>
    <row r="121" spans="1:20" ht="21" x14ac:dyDescent="0.35">
      <c r="A121" s="15"/>
      <c r="B121" s="15"/>
      <c r="C121" s="11"/>
      <c r="D121" s="62"/>
      <c r="E121" s="51"/>
      <c r="F121" s="53"/>
      <c r="G121" s="62"/>
      <c r="H121" s="51"/>
      <c r="I121" s="53"/>
      <c r="J121" s="73"/>
      <c r="K121" s="73"/>
      <c r="L121" s="73"/>
      <c r="M121"/>
      <c r="N121"/>
      <c r="O121"/>
    </row>
    <row r="122" spans="1:20" ht="21" x14ac:dyDescent="0.35">
      <c r="A122" s="15" t="s">
        <v>18</v>
      </c>
      <c r="B122" s="15" t="s">
        <v>19</v>
      </c>
      <c r="C122" s="11" t="s">
        <v>6</v>
      </c>
      <c r="D122" s="71"/>
      <c r="E122" s="57">
        <f t="shared" ref="E122:I122" si="84">SUM(E123:E128,E131:E132)</f>
        <v>1492041.8344710006</v>
      </c>
      <c r="F122" s="57">
        <f t="shared" si="84"/>
        <v>8684507.779000001</v>
      </c>
      <c r="G122" s="71"/>
      <c r="H122" s="57">
        <f t="shared" si="84"/>
        <v>1151544</v>
      </c>
      <c r="I122" s="57">
        <f t="shared" si="84"/>
        <v>7132774</v>
      </c>
      <c r="J122" s="75" t="s">
        <v>7</v>
      </c>
      <c r="K122" s="73">
        <f t="shared" ref="K122:K132" si="85">E122/H122*100-100</f>
        <v>29.568808006554718</v>
      </c>
      <c r="L122" s="73">
        <f t="shared" ref="L122:L132" si="86">F122/I122*100-100</f>
        <v>21.754983110357927</v>
      </c>
      <c r="M122"/>
      <c r="N122"/>
      <c r="O122"/>
    </row>
    <row r="123" spans="1:20" ht="21" x14ac:dyDescent="0.35">
      <c r="A123" s="15" t="s">
        <v>0</v>
      </c>
      <c r="B123" s="15" t="s">
        <v>20</v>
      </c>
      <c r="C123" s="11" t="s">
        <v>6</v>
      </c>
      <c r="D123" s="71"/>
      <c r="E123" s="57">
        <v>210404.02104999998</v>
      </c>
      <c r="F123" s="57">
        <v>1235854.9110000001</v>
      </c>
      <c r="G123" s="71"/>
      <c r="H123" s="57">
        <v>219157</v>
      </c>
      <c r="I123" s="57">
        <v>1356091</v>
      </c>
      <c r="J123" s="75" t="s">
        <v>7</v>
      </c>
      <c r="K123" s="73">
        <f t="shared" si="85"/>
        <v>-3.993930812157501</v>
      </c>
      <c r="L123" s="73">
        <f t="shared" si="86"/>
        <v>-8.8663732006185398</v>
      </c>
      <c r="M123"/>
      <c r="N123"/>
      <c r="O123"/>
    </row>
    <row r="124" spans="1:20" ht="21" x14ac:dyDescent="0.35">
      <c r="A124" s="15" t="s">
        <v>0</v>
      </c>
      <c r="B124" s="15" t="s">
        <v>21</v>
      </c>
      <c r="C124" s="11" t="s">
        <v>6</v>
      </c>
      <c r="D124" s="71"/>
      <c r="E124" s="57">
        <v>79407.171237000002</v>
      </c>
      <c r="F124" s="57">
        <v>461170.20500000002</v>
      </c>
      <c r="G124" s="71"/>
      <c r="H124" s="57">
        <v>53541</v>
      </c>
      <c r="I124" s="57">
        <v>331631</v>
      </c>
      <c r="J124" s="75" t="s">
        <v>7</v>
      </c>
      <c r="K124" s="73">
        <f t="shared" si="85"/>
        <v>48.310960267832115</v>
      </c>
      <c r="L124" s="73">
        <f t="shared" si="86"/>
        <v>39.061247289909574</v>
      </c>
      <c r="M124"/>
      <c r="N124"/>
      <c r="O124"/>
    </row>
    <row r="125" spans="1:20" ht="21" x14ac:dyDescent="0.35">
      <c r="A125" s="15" t="s">
        <v>0</v>
      </c>
      <c r="B125" s="15" t="s">
        <v>22</v>
      </c>
      <c r="C125" s="11" t="s">
        <v>6</v>
      </c>
      <c r="D125" s="71"/>
      <c r="E125" s="57">
        <v>106468.632618</v>
      </c>
      <c r="F125" s="57">
        <v>621685.99699999997</v>
      </c>
      <c r="G125" s="71"/>
      <c r="H125" s="57">
        <v>60887</v>
      </c>
      <c r="I125" s="57">
        <v>377509</v>
      </c>
      <c r="J125" s="75" t="s">
        <v>7</v>
      </c>
      <c r="K125" s="73">
        <f t="shared" si="85"/>
        <v>74.862667922545057</v>
      </c>
      <c r="L125" s="73">
        <f t="shared" si="86"/>
        <v>64.681106145813715</v>
      </c>
      <c r="M125"/>
      <c r="N125"/>
      <c r="O125"/>
    </row>
    <row r="126" spans="1:20" ht="21" x14ac:dyDescent="0.35">
      <c r="A126" s="15" t="s">
        <v>0</v>
      </c>
      <c r="B126" s="15" t="s">
        <v>23</v>
      </c>
      <c r="C126" s="11" t="s">
        <v>6</v>
      </c>
      <c r="D126" s="71"/>
      <c r="E126" s="57">
        <v>23920.764726000001</v>
      </c>
      <c r="F126" s="57">
        <v>138500.815</v>
      </c>
      <c r="G126" s="71"/>
      <c r="H126" s="57">
        <v>16839</v>
      </c>
      <c r="I126" s="57">
        <v>104605</v>
      </c>
      <c r="J126" s="75" t="s">
        <v>7</v>
      </c>
      <c r="K126" s="73">
        <f t="shared" si="85"/>
        <v>42.055732086228403</v>
      </c>
      <c r="L126" s="73">
        <f t="shared" si="86"/>
        <v>32.403627933655201</v>
      </c>
      <c r="M126"/>
      <c r="N126"/>
      <c r="O126"/>
    </row>
    <row r="127" spans="1:20" ht="21" x14ac:dyDescent="0.35">
      <c r="A127" s="15" t="s">
        <v>0</v>
      </c>
      <c r="B127" s="15" t="s">
        <v>24</v>
      </c>
      <c r="C127" s="11" t="s">
        <v>6</v>
      </c>
      <c r="D127" s="71"/>
      <c r="E127" s="57">
        <v>260267.13816600011</v>
      </c>
      <c r="F127" s="57">
        <v>1515169.925</v>
      </c>
      <c r="G127" s="71"/>
      <c r="H127" s="57">
        <v>177830</v>
      </c>
      <c r="I127" s="57">
        <v>1101759</v>
      </c>
      <c r="J127" s="75" t="s">
        <v>7</v>
      </c>
      <c r="K127" s="73">
        <f t="shared" si="85"/>
        <v>46.357272769499019</v>
      </c>
      <c r="L127" s="73">
        <f t="shared" si="86"/>
        <v>37.522808980911435</v>
      </c>
      <c r="M127"/>
      <c r="N127"/>
      <c r="O127"/>
    </row>
    <row r="128" spans="1:20" ht="21" x14ac:dyDescent="0.35">
      <c r="A128" s="15" t="s">
        <v>0</v>
      </c>
      <c r="B128" s="15" t="s">
        <v>25</v>
      </c>
      <c r="C128" s="11" t="s">
        <v>6</v>
      </c>
      <c r="D128" s="71"/>
      <c r="E128" s="57">
        <f t="shared" ref="E128:I128" si="87">SUM(E129:E130)</f>
        <v>368326.08662899991</v>
      </c>
      <c r="F128" s="57">
        <f t="shared" si="87"/>
        <v>2136536.9330000002</v>
      </c>
      <c r="G128" s="71"/>
      <c r="H128" s="57">
        <f t="shared" si="87"/>
        <v>310481</v>
      </c>
      <c r="I128" s="57">
        <f t="shared" si="87"/>
        <v>1923365</v>
      </c>
      <c r="J128" s="75" t="s">
        <v>7</v>
      </c>
      <c r="K128" s="73">
        <f t="shared" si="85"/>
        <v>18.630797578273686</v>
      </c>
      <c r="L128" s="73">
        <f t="shared" si="86"/>
        <v>11.08328024061997</v>
      </c>
      <c r="M128"/>
      <c r="N128"/>
      <c r="O128"/>
    </row>
    <row r="129" spans="1:15" ht="21" x14ac:dyDescent="0.35">
      <c r="A129" s="15"/>
      <c r="B129" s="15" t="s">
        <v>26</v>
      </c>
      <c r="C129" s="11" t="s">
        <v>6</v>
      </c>
      <c r="D129" s="71"/>
      <c r="E129" s="57">
        <v>275003.55619799992</v>
      </c>
      <c r="F129" s="57">
        <v>1596338.8</v>
      </c>
      <c r="G129" s="71"/>
      <c r="H129" s="57">
        <v>248129</v>
      </c>
      <c r="I129" s="57">
        <v>1535996</v>
      </c>
      <c r="J129" s="75" t="s">
        <v>7</v>
      </c>
      <c r="K129" s="73">
        <f t="shared" si="85"/>
        <v>10.830880791040116</v>
      </c>
      <c r="L129" s="73">
        <f t="shared" si="86"/>
        <v>3.9285779390050521</v>
      </c>
      <c r="M129"/>
      <c r="N129"/>
      <c r="O129"/>
    </row>
    <row r="130" spans="1:15" ht="21" x14ac:dyDescent="0.35">
      <c r="A130" s="15"/>
      <c r="B130" s="15" t="s">
        <v>27</v>
      </c>
      <c r="C130" s="11" t="s">
        <v>6</v>
      </c>
      <c r="D130" s="71"/>
      <c r="E130" s="57">
        <v>93322.530430999992</v>
      </c>
      <c r="F130" s="57">
        <v>540198.13299999991</v>
      </c>
      <c r="G130" s="71"/>
      <c r="H130" s="57">
        <v>62352</v>
      </c>
      <c r="I130" s="57">
        <v>387369</v>
      </c>
      <c r="J130" s="75" t="s">
        <v>7</v>
      </c>
      <c r="K130" s="73">
        <f t="shared" si="85"/>
        <v>49.670468358673332</v>
      </c>
      <c r="L130" s="73">
        <f t="shared" si="86"/>
        <v>39.453113955943792</v>
      </c>
      <c r="M130"/>
      <c r="N130"/>
      <c r="O130"/>
    </row>
    <row r="131" spans="1:15" ht="21" x14ac:dyDescent="0.35">
      <c r="A131" s="15" t="s">
        <v>0</v>
      </c>
      <c r="B131" s="15" t="s">
        <v>28</v>
      </c>
      <c r="C131" s="11" t="s">
        <v>6</v>
      </c>
      <c r="D131" s="71"/>
      <c r="E131" s="57">
        <v>15541.983933000001</v>
      </c>
      <c r="F131" s="57">
        <v>90553.838000000003</v>
      </c>
      <c r="G131" s="71"/>
      <c r="H131" s="57">
        <v>10683</v>
      </c>
      <c r="I131" s="57">
        <v>65959</v>
      </c>
      <c r="J131" s="75" t="s">
        <v>7</v>
      </c>
      <c r="K131" s="73">
        <f t="shared" si="85"/>
        <v>45.483328025835448</v>
      </c>
      <c r="L131" s="73">
        <f t="shared" si="86"/>
        <v>37.288069861580681</v>
      </c>
      <c r="M131"/>
      <c r="N131"/>
      <c r="O131"/>
    </row>
    <row r="132" spans="1:15" ht="21" x14ac:dyDescent="0.35">
      <c r="B132" s="15" t="s">
        <v>29</v>
      </c>
      <c r="C132" s="11" t="s">
        <v>6</v>
      </c>
      <c r="D132" s="71"/>
      <c r="E132" s="57">
        <v>427706.03611200041</v>
      </c>
      <c r="F132" s="57">
        <v>2485035.1549999998</v>
      </c>
      <c r="G132" s="71"/>
      <c r="H132" s="57">
        <v>302126</v>
      </c>
      <c r="I132" s="57">
        <v>1871855</v>
      </c>
      <c r="J132" s="75" t="s">
        <v>7</v>
      </c>
      <c r="K132" s="73">
        <f t="shared" si="85"/>
        <v>41.56545153743815</v>
      </c>
      <c r="L132" s="73">
        <f t="shared" si="86"/>
        <v>32.75788749662766</v>
      </c>
      <c r="M132"/>
      <c r="N132"/>
      <c r="O132"/>
    </row>
    <row r="133" spans="1:15" ht="21" x14ac:dyDescent="0.35">
      <c r="B133" s="15"/>
      <c r="C133" s="11"/>
      <c r="D133" s="71"/>
      <c r="E133" s="57"/>
      <c r="F133" s="57"/>
      <c r="G133" s="71"/>
      <c r="H133" s="57"/>
      <c r="I133" s="57"/>
      <c r="J133" s="73"/>
      <c r="K133" s="73"/>
      <c r="L133" s="73"/>
      <c r="M133"/>
      <c r="N133"/>
      <c r="O133"/>
    </row>
    <row r="134" spans="1:15" ht="21" x14ac:dyDescent="0.35">
      <c r="A134" s="2" t="s">
        <v>30</v>
      </c>
      <c r="B134" s="15" t="s">
        <v>31</v>
      </c>
      <c r="C134" s="11"/>
      <c r="D134" s="71"/>
      <c r="E134" s="57">
        <f t="shared" ref="E134:F134" si="88">SUM(E135,E146,E147)</f>
        <v>578855.079792</v>
      </c>
      <c r="F134" s="57">
        <f t="shared" si="88"/>
        <v>3367401.1460000002</v>
      </c>
      <c r="G134" s="71"/>
      <c r="H134" s="57">
        <f t="shared" ref="H134:I134" si="89">SUM(H135,H146,H147)</f>
        <v>323381</v>
      </c>
      <c r="I134" s="57">
        <f t="shared" si="89"/>
        <v>2010355</v>
      </c>
      <c r="J134" s="75" t="s">
        <v>7</v>
      </c>
      <c r="K134" s="73">
        <f t="shared" ref="K134:K147" si="90">E134/H134*100-100</f>
        <v>79.00095546491599</v>
      </c>
      <c r="L134" s="73">
        <f t="shared" ref="L134:L147" si="91">F134/I134*100-100</f>
        <v>67.50281149349243</v>
      </c>
      <c r="M134"/>
      <c r="N134"/>
      <c r="O134"/>
    </row>
    <row r="135" spans="1:15" ht="21" x14ac:dyDescent="0.35">
      <c r="B135" s="15" t="s">
        <v>32</v>
      </c>
      <c r="C135" s="11" t="s">
        <v>6</v>
      </c>
      <c r="D135" s="71"/>
      <c r="E135" s="57">
        <f t="shared" ref="E135:F135" si="92">SUM(E136+E140+E144+E145)</f>
        <v>486148.75993900001</v>
      </c>
      <c r="F135" s="57">
        <f t="shared" si="92"/>
        <v>2825889.4950000001</v>
      </c>
      <c r="G135" s="71"/>
      <c r="H135" s="57">
        <f t="shared" ref="H135:I135" si="93">SUM(H136+H140+H144+H145)</f>
        <v>262157</v>
      </c>
      <c r="I135" s="57">
        <f t="shared" si="93"/>
        <v>1631561</v>
      </c>
      <c r="J135" s="75" t="s">
        <v>7</v>
      </c>
      <c r="K135" s="73">
        <f t="shared" si="90"/>
        <v>85.441838264475109</v>
      </c>
      <c r="L135" s="73">
        <f t="shared" si="91"/>
        <v>73.201583943229849</v>
      </c>
      <c r="M135"/>
      <c r="N135"/>
      <c r="O135"/>
    </row>
    <row r="136" spans="1:15" ht="21" x14ac:dyDescent="0.35">
      <c r="B136" s="15" t="s">
        <v>33</v>
      </c>
      <c r="C136" s="11" t="s">
        <v>6</v>
      </c>
      <c r="D136" s="71"/>
      <c r="E136" s="57">
        <f t="shared" ref="E136:F136" si="94">SUM(E137:E139)</f>
        <v>80911.887164</v>
      </c>
      <c r="F136" s="57">
        <f t="shared" si="94"/>
        <v>470967.12200000003</v>
      </c>
      <c r="G136" s="71"/>
      <c r="H136" s="57">
        <f t="shared" ref="H136:I136" si="95">SUM(H137:H139)</f>
        <v>39113</v>
      </c>
      <c r="I136" s="57">
        <f t="shared" si="95"/>
        <v>242347</v>
      </c>
      <c r="J136" s="75" t="s">
        <v>7</v>
      </c>
      <c r="K136" s="73">
        <f t="shared" si="90"/>
        <v>106.86699349065529</v>
      </c>
      <c r="L136" s="73">
        <f t="shared" si="91"/>
        <v>94.335858087783237</v>
      </c>
      <c r="M136"/>
      <c r="N136"/>
      <c r="O136"/>
    </row>
    <row r="137" spans="1:15" ht="21" x14ac:dyDescent="0.35">
      <c r="B137" s="15" t="s">
        <v>34</v>
      </c>
      <c r="C137" s="11" t="s">
        <v>6</v>
      </c>
      <c r="D137" s="71"/>
      <c r="E137" s="57">
        <v>38542.888098000003</v>
      </c>
      <c r="F137" s="57">
        <v>223100.18</v>
      </c>
      <c r="G137" s="71"/>
      <c r="H137" s="57">
        <v>12404</v>
      </c>
      <c r="I137" s="57">
        <v>76669</v>
      </c>
      <c r="J137" s="75" t="s">
        <v>7</v>
      </c>
      <c r="K137" s="73">
        <f t="shared" si="90"/>
        <v>210.72950740083843</v>
      </c>
      <c r="L137" s="73">
        <f t="shared" si="91"/>
        <v>190.99137852326231</v>
      </c>
      <c r="M137"/>
      <c r="N137"/>
      <c r="O137"/>
    </row>
    <row r="138" spans="1:15" ht="21" x14ac:dyDescent="0.35">
      <c r="B138" s="15" t="s">
        <v>35</v>
      </c>
      <c r="C138" s="11" t="s">
        <v>6</v>
      </c>
      <c r="D138" s="71"/>
      <c r="E138" s="57">
        <v>41789.257429999991</v>
      </c>
      <c r="F138" s="57">
        <v>244467.649</v>
      </c>
      <c r="G138" s="71"/>
      <c r="H138" s="57">
        <v>26323</v>
      </c>
      <c r="I138" s="57">
        <v>163284</v>
      </c>
      <c r="J138" s="75" t="s">
        <v>7</v>
      </c>
      <c r="K138" s="73">
        <f t="shared" si="90"/>
        <v>58.755679177905222</v>
      </c>
      <c r="L138" s="73">
        <f t="shared" si="91"/>
        <v>49.719292153548423</v>
      </c>
      <c r="M138"/>
      <c r="N138"/>
      <c r="O138"/>
    </row>
    <row r="139" spans="1:15" ht="21" x14ac:dyDescent="0.35">
      <c r="B139" s="15" t="s">
        <v>36</v>
      </c>
      <c r="C139" s="11" t="s">
        <v>6</v>
      </c>
      <c r="D139" s="71"/>
      <c r="E139" s="57">
        <v>579.74163599999997</v>
      </c>
      <c r="F139" s="57">
        <v>3399.2930000000001</v>
      </c>
      <c r="G139" s="71"/>
      <c r="H139" s="57">
        <v>386</v>
      </c>
      <c r="I139" s="57">
        <v>2394</v>
      </c>
      <c r="J139" s="75" t="s">
        <v>7</v>
      </c>
      <c r="K139" s="73">
        <f t="shared" si="90"/>
        <v>50.192133678756477</v>
      </c>
      <c r="L139" s="73">
        <f t="shared" si="91"/>
        <v>41.9921888053467</v>
      </c>
      <c r="M139"/>
      <c r="N139"/>
      <c r="O139"/>
    </row>
    <row r="140" spans="1:15" ht="21" x14ac:dyDescent="0.35">
      <c r="B140" s="15" t="s">
        <v>37</v>
      </c>
      <c r="C140" s="11" t="s">
        <v>6</v>
      </c>
      <c r="D140" s="71"/>
      <c r="E140" s="57">
        <f t="shared" ref="E140:F140" si="96">SUM(E141:E143)</f>
        <v>318955.64982699999</v>
      </c>
      <c r="F140" s="57">
        <f t="shared" si="96"/>
        <v>1853591.9210000001</v>
      </c>
      <c r="G140" s="71"/>
      <c r="H140" s="57">
        <f t="shared" ref="H140:I140" si="97">SUM(H141:H143)</f>
        <v>166362</v>
      </c>
      <c r="I140" s="57">
        <f t="shared" si="97"/>
        <v>1036973</v>
      </c>
      <c r="J140" s="75" t="s">
        <v>7</v>
      </c>
      <c r="K140" s="73">
        <f t="shared" si="90"/>
        <v>91.723861114316975</v>
      </c>
      <c r="L140" s="73">
        <f t="shared" si="91"/>
        <v>78.750258782051219</v>
      </c>
      <c r="M140"/>
      <c r="N140"/>
      <c r="O140"/>
    </row>
    <row r="141" spans="1:15" ht="21" x14ac:dyDescent="0.35">
      <c r="B141" s="15" t="s">
        <v>34</v>
      </c>
      <c r="C141" s="11" t="s">
        <v>6</v>
      </c>
      <c r="D141" s="71"/>
      <c r="E141" s="57">
        <v>89511.247292</v>
      </c>
      <c r="F141" s="57">
        <v>520904.80900000001</v>
      </c>
      <c r="G141" s="71"/>
      <c r="H141" s="57">
        <v>40384</v>
      </c>
      <c r="I141" s="57">
        <v>251822</v>
      </c>
      <c r="J141" s="75" t="s">
        <v>7</v>
      </c>
      <c r="K141" s="73">
        <f t="shared" si="90"/>
        <v>121.65027558438987</v>
      </c>
      <c r="L141" s="73">
        <f t="shared" si="91"/>
        <v>106.85436895902663</v>
      </c>
      <c r="M141"/>
      <c r="N141"/>
      <c r="O141"/>
    </row>
    <row r="142" spans="1:15" ht="21" x14ac:dyDescent="0.35">
      <c r="B142" s="15" t="s">
        <v>35</v>
      </c>
      <c r="C142" s="11" t="s">
        <v>6</v>
      </c>
      <c r="D142" s="71"/>
      <c r="E142" s="57">
        <v>219049.574612</v>
      </c>
      <c r="F142" s="57">
        <v>1272334.4839999999</v>
      </c>
      <c r="G142" s="71"/>
      <c r="H142" s="57">
        <v>117335</v>
      </c>
      <c r="I142" s="57">
        <v>731370</v>
      </c>
      <c r="J142" s="75" t="s">
        <v>7</v>
      </c>
      <c r="K142" s="73">
        <f t="shared" si="90"/>
        <v>86.687326553884191</v>
      </c>
      <c r="L142" s="73">
        <f t="shared" si="91"/>
        <v>73.965911098349665</v>
      </c>
      <c r="M142"/>
      <c r="N142"/>
      <c r="O142"/>
    </row>
    <row r="143" spans="1:15" ht="21" x14ac:dyDescent="0.35">
      <c r="B143" s="15" t="s">
        <v>36</v>
      </c>
      <c r="C143" s="11" t="s">
        <v>6</v>
      </c>
      <c r="D143" s="71"/>
      <c r="E143" s="57">
        <v>10394.827923000001</v>
      </c>
      <c r="F143" s="57">
        <v>60352.627999999997</v>
      </c>
      <c r="G143" s="71"/>
      <c r="H143" s="57">
        <v>8643</v>
      </c>
      <c r="I143" s="57">
        <v>53781</v>
      </c>
      <c r="J143" s="75" t="s">
        <v>7</v>
      </c>
      <c r="K143" s="73">
        <f t="shared" si="90"/>
        <v>20.268748385977091</v>
      </c>
      <c r="L143" s="73">
        <f t="shared" si="91"/>
        <v>12.219237277105293</v>
      </c>
      <c r="M143"/>
      <c r="N143"/>
      <c r="O143"/>
    </row>
    <row r="144" spans="1:15" ht="21" x14ac:dyDescent="0.35">
      <c r="B144" s="15" t="s">
        <v>38</v>
      </c>
      <c r="C144" s="11" t="s">
        <v>6</v>
      </c>
      <c r="D144" s="71"/>
      <c r="E144" s="57">
        <v>71689.350180000009</v>
      </c>
      <c r="F144" s="57">
        <v>416499.821</v>
      </c>
      <c r="G144" s="71"/>
      <c r="H144" s="57">
        <v>47288</v>
      </c>
      <c r="I144" s="57">
        <v>294096</v>
      </c>
      <c r="J144" s="75" t="s">
        <v>7</v>
      </c>
      <c r="K144" s="73">
        <f t="shared" si="90"/>
        <v>51.601569489088149</v>
      </c>
      <c r="L144" s="73">
        <f t="shared" si="91"/>
        <v>41.62036239867254</v>
      </c>
      <c r="M144"/>
      <c r="N144"/>
      <c r="O144"/>
    </row>
    <row r="145" spans="1:20" ht="21" x14ac:dyDescent="0.35">
      <c r="B145" s="15" t="s">
        <v>39</v>
      </c>
      <c r="C145" s="11" t="s">
        <v>6</v>
      </c>
      <c r="D145" s="71"/>
      <c r="E145" s="57">
        <v>14591.872768000001</v>
      </c>
      <c r="F145" s="57">
        <v>84830.630999999994</v>
      </c>
      <c r="G145" s="71"/>
      <c r="H145" s="57">
        <v>9394</v>
      </c>
      <c r="I145" s="57">
        <v>58145</v>
      </c>
      <c r="J145" s="75" t="s">
        <v>7</v>
      </c>
      <c r="K145" s="73">
        <f t="shared" si="90"/>
        <v>55.331837002341928</v>
      </c>
      <c r="L145" s="73">
        <f t="shared" si="91"/>
        <v>45.894971192707857</v>
      </c>
      <c r="M145"/>
      <c r="N145"/>
      <c r="O145"/>
    </row>
    <row r="146" spans="1:20" ht="21" x14ac:dyDescent="0.35">
      <c r="B146" s="15" t="s">
        <v>40</v>
      </c>
      <c r="C146" s="11" t="s">
        <v>6</v>
      </c>
      <c r="D146" s="71"/>
      <c r="E146" s="57">
        <v>91229.828484999991</v>
      </c>
      <c r="F146" s="57">
        <v>532925.94299999997</v>
      </c>
      <c r="G146" s="71"/>
      <c r="H146" s="57">
        <v>60348</v>
      </c>
      <c r="I146" s="57">
        <v>373388</v>
      </c>
      <c r="J146" s="75" t="s">
        <v>7</v>
      </c>
      <c r="K146" s="73">
        <f t="shared" si="90"/>
        <v>51.172911256379649</v>
      </c>
      <c r="L146" s="73">
        <f t="shared" si="91"/>
        <v>42.727121117979152</v>
      </c>
      <c r="M146"/>
      <c r="N146"/>
      <c r="O146"/>
    </row>
    <row r="147" spans="1:20" ht="21" x14ac:dyDescent="0.35">
      <c r="B147" s="15" t="s">
        <v>41</v>
      </c>
      <c r="C147" s="11" t="s">
        <v>6</v>
      </c>
      <c r="D147" s="71"/>
      <c r="E147" s="57">
        <v>1476.491368</v>
      </c>
      <c r="F147" s="57">
        <v>8585.7080000000005</v>
      </c>
      <c r="G147" s="71"/>
      <c r="H147" s="57">
        <v>876</v>
      </c>
      <c r="I147" s="57">
        <v>5406</v>
      </c>
      <c r="J147" s="75" t="s">
        <v>7</v>
      </c>
      <c r="K147" s="73">
        <f t="shared" si="90"/>
        <v>68.549242922374418</v>
      </c>
      <c r="L147" s="73">
        <f t="shared" si="91"/>
        <v>58.818128005919363</v>
      </c>
      <c r="M147"/>
      <c r="N147"/>
      <c r="O147"/>
    </row>
    <row r="148" spans="1:20" x14ac:dyDescent="0.3">
      <c r="A148" s="8"/>
      <c r="B148" s="9"/>
      <c r="C148" s="9"/>
      <c r="D148" s="9"/>
      <c r="E148" s="10"/>
      <c r="F148" s="9"/>
      <c r="G148" s="9"/>
      <c r="H148" s="10"/>
      <c r="I148" s="9"/>
      <c r="J148" s="9"/>
      <c r="K148" s="10"/>
      <c r="L148" s="9"/>
      <c r="M148"/>
      <c r="N148"/>
      <c r="O148"/>
    </row>
    <row r="149" spans="1:20" x14ac:dyDescent="0.3">
      <c r="J149" s="2" t="s">
        <v>61</v>
      </c>
      <c r="M149"/>
      <c r="N149"/>
      <c r="O149"/>
    </row>
    <row r="150" spans="1:20" x14ac:dyDescent="0.3">
      <c r="M150"/>
      <c r="N150"/>
      <c r="O150"/>
    </row>
    <row r="151" spans="1:20" x14ac:dyDescent="0.3">
      <c r="A151" s="104" t="s">
        <v>107</v>
      </c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/>
      <c r="N151"/>
      <c r="O151"/>
    </row>
    <row r="152" spans="1:20" x14ac:dyDescent="0.3">
      <c r="A152" s="99"/>
      <c r="B152" s="99"/>
      <c r="C152" s="99"/>
      <c r="D152" s="99"/>
      <c r="E152" s="43"/>
      <c r="F152" s="99"/>
      <c r="G152" s="99"/>
      <c r="H152" s="43"/>
      <c r="I152" s="99"/>
      <c r="J152" s="99"/>
      <c r="K152" s="43"/>
      <c r="L152" s="99"/>
      <c r="M152"/>
      <c r="N152"/>
      <c r="O152"/>
    </row>
    <row r="153" spans="1:20" x14ac:dyDescent="0.3">
      <c r="I153" s="15" t="s">
        <v>101</v>
      </c>
      <c r="M153"/>
      <c r="N153"/>
      <c r="O153"/>
    </row>
    <row r="154" spans="1:20" x14ac:dyDescent="0.3">
      <c r="I154" s="15" t="s">
        <v>75</v>
      </c>
      <c r="J154" s="9"/>
      <c r="K154" s="10"/>
      <c r="L154" s="9"/>
      <c r="M154"/>
      <c r="N154"/>
      <c r="O154"/>
    </row>
    <row r="155" spans="1:20" x14ac:dyDescent="0.3">
      <c r="A155" s="16"/>
      <c r="B155" s="17"/>
      <c r="C155" s="100" t="s">
        <v>62</v>
      </c>
      <c r="D155" s="102" t="s">
        <v>113</v>
      </c>
      <c r="E155" s="105"/>
      <c r="F155" s="103"/>
      <c r="G155" s="102" t="s">
        <v>108</v>
      </c>
      <c r="H155" s="105"/>
      <c r="I155" s="103"/>
      <c r="J155" s="121" t="s">
        <v>109</v>
      </c>
      <c r="K155" s="122"/>
      <c r="L155" s="122"/>
      <c r="M155"/>
      <c r="N155"/>
      <c r="O155"/>
    </row>
    <row r="156" spans="1:20" x14ac:dyDescent="0.3">
      <c r="A156" s="2" t="s">
        <v>1</v>
      </c>
      <c r="B156" s="20"/>
      <c r="C156" s="12" t="s">
        <v>63</v>
      </c>
      <c r="D156" s="21" t="s">
        <v>64</v>
      </c>
      <c r="F156" s="22"/>
      <c r="H156" s="23"/>
      <c r="J156" s="108" t="s">
        <v>110</v>
      </c>
      <c r="K156" s="123"/>
      <c r="L156" s="123"/>
      <c r="M156"/>
      <c r="N156"/>
      <c r="O156"/>
    </row>
    <row r="157" spans="1:20" x14ac:dyDescent="0.3">
      <c r="A157" s="15" t="s">
        <v>2</v>
      </c>
      <c r="B157" s="20" t="s">
        <v>65</v>
      </c>
      <c r="C157" s="12" t="s">
        <v>66</v>
      </c>
      <c r="D157" s="21" t="s">
        <v>67</v>
      </c>
      <c r="E157" s="108" t="s">
        <v>68</v>
      </c>
      <c r="F157" s="109"/>
      <c r="G157" s="15" t="s">
        <v>67</v>
      </c>
      <c r="H157" s="108" t="s">
        <v>68</v>
      </c>
      <c r="I157" s="109"/>
      <c r="J157" s="26" t="s">
        <v>67</v>
      </c>
      <c r="K157" s="102" t="s">
        <v>68</v>
      </c>
      <c r="L157" s="105"/>
      <c r="M157"/>
      <c r="N157"/>
      <c r="O157"/>
    </row>
    <row r="158" spans="1:20" x14ac:dyDescent="0.3">
      <c r="A158" s="9"/>
      <c r="B158" s="28"/>
      <c r="C158" s="29" t="s">
        <v>69</v>
      </c>
      <c r="D158" s="28"/>
      <c r="E158" s="44" t="s">
        <v>70</v>
      </c>
      <c r="F158" s="45" t="s">
        <v>71</v>
      </c>
      <c r="G158" s="32"/>
      <c r="H158" s="44" t="s">
        <v>70</v>
      </c>
      <c r="I158" s="45" t="s">
        <v>72</v>
      </c>
      <c r="J158" s="46"/>
      <c r="K158" s="44" t="s">
        <v>70</v>
      </c>
      <c r="L158" s="47" t="s">
        <v>72</v>
      </c>
      <c r="M158"/>
      <c r="N158"/>
      <c r="O158"/>
    </row>
    <row r="159" spans="1:20" ht="21" x14ac:dyDescent="0.35">
      <c r="A159" s="15" t="s">
        <v>43</v>
      </c>
      <c r="B159" s="15" t="s">
        <v>44</v>
      </c>
      <c r="C159" s="11" t="s">
        <v>6</v>
      </c>
      <c r="D159" s="71"/>
      <c r="E159" s="57">
        <f t="shared" ref="E159:F159" si="98">SUM(E160:E164)</f>
        <v>2547613.6684169997</v>
      </c>
      <c r="F159" s="57">
        <f t="shared" si="98"/>
        <v>14812559.182999998</v>
      </c>
      <c r="G159" s="71"/>
      <c r="H159" s="57">
        <f t="shared" ref="H159:I159" si="99">SUM(H160:H164)</f>
        <v>1221204</v>
      </c>
      <c r="I159" s="57">
        <f t="shared" si="99"/>
        <v>7553911</v>
      </c>
      <c r="J159" s="75" t="s">
        <v>7</v>
      </c>
      <c r="K159" s="73">
        <f t="shared" ref="K159:L164" si="100">E159/H159*100-100</f>
        <v>108.6149135129757</v>
      </c>
      <c r="L159" s="73">
        <f t="shared" si="100"/>
        <v>96.091258991534289</v>
      </c>
      <c r="M159"/>
      <c r="N159"/>
      <c r="O159"/>
    </row>
    <row r="160" spans="1:20" ht="21" x14ac:dyDescent="0.35">
      <c r="A160" s="15" t="s">
        <v>0</v>
      </c>
      <c r="B160" s="15" t="s">
        <v>45</v>
      </c>
      <c r="C160" s="11" t="s">
        <v>9</v>
      </c>
      <c r="D160" s="57">
        <v>12532860</v>
      </c>
      <c r="E160" s="72">
        <v>1254639.8239379998</v>
      </c>
      <c r="F160" s="57">
        <v>7289998.2120000003</v>
      </c>
      <c r="G160" s="57">
        <v>10439837</v>
      </c>
      <c r="H160" s="72">
        <v>557632</v>
      </c>
      <c r="I160" s="57">
        <v>3447642</v>
      </c>
      <c r="J160" s="73">
        <f>D160/G160*100-100</f>
        <v>20.048426043433437</v>
      </c>
      <c r="K160" s="73">
        <f t="shared" si="100"/>
        <v>124.99422987525821</v>
      </c>
      <c r="L160" s="73">
        <f t="shared" si="100"/>
        <v>111.44881666948021</v>
      </c>
      <c r="M160"/>
      <c r="N160"/>
      <c r="O160"/>
      <c r="T160" s="1"/>
    </row>
    <row r="161" spans="1:20" ht="21" x14ac:dyDescent="0.35">
      <c r="A161" s="15" t="s">
        <v>0</v>
      </c>
      <c r="B161" s="15" t="s">
        <v>46</v>
      </c>
      <c r="C161" s="11" t="s">
        <v>9</v>
      </c>
      <c r="D161" s="57">
        <v>6647166</v>
      </c>
      <c r="E161" s="72">
        <v>633525.491408</v>
      </c>
      <c r="F161" s="57">
        <v>3687672.1150000002</v>
      </c>
      <c r="G161" s="57">
        <v>6422166</v>
      </c>
      <c r="H161" s="72">
        <v>327584</v>
      </c>
      <c r="I161" s="57">
        <v>2023363</v>
      </c>
      <c r="J161" s="73">
        <f>D161/G161*100-100</f>
        <v>3.5034908783111405</v>
      </c>
      <c r="K161" s="73">
        <f t="shared" si="100"/>
        <v>93.393294974113502</v>
      </c>
      <c r="L161" s="73">
        <f t="shared" si="100"/>
        <v>82.254598655802255</v>
      </c>
      <c r="M161"/>
      <c r="N161"/>
      <c r="O161"/>
      <c r="T161" s="1"/>
    </row>
    <row r="162" spans="1:20" ht="21" x14ac:dyDescent="0.35">
      <c r="A162" s="15"/>
      <c r="B162" s="15" t="s">
        <v>77</v>
      </c>
      <c r="C162" s="11" t="s">
        <v>6</v>
      </c>
      <c r="D162" s="57"/>
      <c r="E162" s="57">
        <v>570604.62426900002</v>
      </c>
      <c r="F162" s="57">
        <v>3320707.8939999999</v>
      </c>
      <c r="G162" s="57"/>
      <c r="H162" s="57">
        <v>279274</v>
      </c>
      <c r="I162" s="57">
        <v>1731518</v>
      </c>
      <c r="J162" s="73"/>
      <c r="K162" s="73">
        <f t="shared" si="100"/>
        <v>104.31713094273007</v>
      </c>
      <c r="L162" s="73">
        <f t="shared" si="100"/>
        <v>91.780154407866377</v>
      </c>
      <c r="M162"/>
      <c r="N162"/>
      <c r="O162"/>
      <c r="T162" s="1"/>
    </row>
    <row r="163" spans="1:20" ht="21" x14ac:dyDescent="0.35">
      <c r="A163" s="15"/>
      <c r="B163" s="15" t="s">
        <v>78</v>
      </c>
      <c r="C163" s="11" t="s">
        <v>6</v>
      </c>
      <c r="D163" s="57"/>
      <c r="E163" s="57">
        <v>88806.473358999996</v>
      </c>
      <c r="F163" s="57">
        <v>513963.853</v>
      </c>
      <c r="G163" s="57"/>
      <c r="H163" s="57">
        <v>56693</v>
      </c>
      <c r="I163" s="57">
        <v>351256</v>
      </c>
      <c r="J163" s="73"/>
      <c r="K163" s="73">
        <f t="shared" si="100"/>
        <v>56.644512301342303</v>
      </c>
      <c r="L163" s="73">
        <f t="shared" si="100"/>
        <v>46.321729166192171</v>
      </c>
      <c r="M163"/>
      <c r="N163"/>
      <c r="O163"/>
      <c r="T163" s="1"/>
    </row>
    <row r="164" spans="1:20" ht="21" x14ac:dyDescent="0.35">
      <c r="A164" s="15"/>
      <c r="B164" s="15" t="s">
        <v>79</v>
      </c>
      <c r="C164" s="11" t="s">
        <v>6</v>
      </c>
      <c r="D164" s="57"/>
      <c r="E164" s="57">
        <v>37.255443</v>
      </c>
      <c r="F164" s="57">
        <v>217.10900000000001</v>
      </c>
      <c r="G164" s="57"/>
      <c r="H164" s="57">
        <v>21</v>
      </c>
      <c r="I164" s="57">
        <v>132</v>
      </c>
      <c r="J164" s="73"/>
      <c r="K164" s="73">
        <f t="shared" si="100"/>
        <v>77.406871428571435</v>
      </c>
      <c r="L164" s="73">
        <f t="shared" si="100"/>
        <v>64.476515151515144</v>
      </c>
      <c r="M164"/>
      <c r="N164"/>
      <c r="O164"/>
      <c r="T164" s="1"/>
    </row>
    <row r="165" spans="1:20" ht="21" x14ac:dyDescent="0.35">
      <c r="A165" s="15"/>
      <c r="B165" s="15"/>
      <c r="C165" s="11"/>
      <c r="D165" s="57"/>
      <c r="E165" s="72"/>
      <c r="F165" s="57"/>
      <c r="G165" s="57"/>
      <c r="H165" s="72"/>
      <c r="I165" s="57"/>
      <c r="J165" s="73"/>
      <c r="K165" s="73"/>
      <c r="L165" s="73"/>
      <c r="M165"/>
      <c r="N165"/>
      <c r="O165"/>
    </row>
    <row r="166" spans="1:20" ht="21" x14ac:dyDescent="0.35">
      <c r="A166" s="15" t="s">
        <v>47</v>
      </c>
      <c r="B166" s="15" t="s">
        <v>48</v>
      </c>
      <c r="C166" s="11" t="s">
        <v>6</v>
      </c>
      <c r="D166" s="71"/>
      <c r="E166" s="57">
        <f t="shared" ref="E166:F166" si="101">SUM(E167:E171)</f>
        <v>600650.56407099997</v>
      </c>
      <c r="F166" s="57">
        <f t="shared" si="101"/>
        <v>3499677.6919999998</v>
      </c>
      <c r="G166" s="71"/>
      <c r="H166" s="57">
        <f t="shared" ref="H166:I166" si="102">SUM(H167:H171)</f>
        <v>449154</v>
      </c>
      <c r="I166" s="57">
        <f t="shared" si="102"/>
        <v>2786576</v>
      </c>
      <c r="J166" s="75" t="s">
        <v>7</v>
      </c>
      <c r="K166" s="73">
        <f t="shared" ref="K166:L171" si="103">E166/H166*100-100</f>
        <v>33.729314237655672</v>
      </c>
      <c r="L166" s="73">
        <f t="shared" si="103"/>
        <v>25.590606249389936</v>
      </c>
      <c r="M166"/>
      <c r="N166"/>
      <c r="O166"/>
    </row>
    <row r="167" spans="1:20" ht="21" x14ac:dyDescent="0.35">
      <c r="A167" s="15"/>
      <c r="B167" s="15" t="s">
        <v>80</v>
      </c>
      <c r="C167" s="11" t="s">
        <v>9</v>
      </c>
      <c r="D167" s="57">
        <v>533871</v>
      </c>
      <c r="E167" s="57">
        <v>207712.59168300001</v>
      </c>
      <c r="F167" s="57">
        <v>1205474.9339999999</v>
      </c>
      <c r="G167" s="57">
        <v>624945</v>
      </c>
      <c r="H167" s="57">
        <v>165955</v>
      </c>
      <c r="I167" s="57">
        <v>1032088</v>
      </c>
      <c r="J167" s="73">
        <f>D167/G167*100-100</f>
        <v>-14.573122434774248</v>
      </c>
      <c r="K167" s="73">
        <f t="shared" si="103"/>
        <v>25.161996735862118</v>
      </c>
      <c r="L167" s="73">
        <f t="shared" si="103"/>
        <v>16.799626969793266</v>
      </c>
      <c r="M167"/>
      <c r="N167"/>
      <c r="O167"/>
      <c r="T167" s="1"/>
    </row>
    <row r="168" spans="1:20" ht="21" x14ac:dyDescent="0.35">
      <c r="B168" s="15" t="s">
        <v>81</v>
      </c>
      <c r="C168" s="11" t="s">
        <v>9</v>
      </c>
      <c r="D168" s="57">
        <v>291364.20900000003</v>
      </c>
      <c r="E168" s="57">
        <v>95801.653391</v>
      </c>
      <c r="F168" s="57">
        <v>562280.82199999993</v>
      </c>
      <c r="G168" s="57">
        <v>346248</v>
      </c>
      <c r="H168" s="57">
        <v>71340</v>
      </c>
      <c r="I168" s="57">
        <v>440986</v>
      </c>
      <c r="J168" s="73">
        <f>D168/G168*100-100</f>
        <v>-15.851005926388012</v>
      </c>
      <c r="K168" s="73">
        <f t="shared" si="103"/>
        <v>34.28883290019624</v>
      </c>
      <c r="L168" s="73">
        <f t="shared" si="103"/>
        <v>27.505367970865265</v>
      </c>
      <c r="M168"/>
      <c r="N168"/>
      <c r="O168"/>
      <c r="T168" s="1"/>
    </row>
    <row r="169" spans="1:20" ht="21" x14ac:dyDescent="0.35">
      <c r="A169" s="15" t="s">
        <v>0</v>
      </c>
      <c r="B169" s="15" t="s">
        <v>82</v>
      </c>
      <c r="C169" s="11" t="s">
        <v>9</v>
      </c>
      <c r="D169" s="57">
        <v>293190.92</v>
      </c>
      <c r="E169" s="57">
        <v>111601.490426</v>
      </c>
      <c r="F169" s="57">
        <v>650219.1</v>
      </c>
      <c r="G169" s="57">
        <v>317440</v>
      </c>
      <c r="H169" s="57">
        <v>80711</v>
      </c>
      <c r="I169" s="57">
        <v>499788</v>
      </c>
      <c r="J169" s="73">
        <f>D169/G169*100-100</f>
        <v>-7.6389490927419388</v>
      </c>
      <c r="K169" s="73">
        <f t="shared" si="103"/>
        <v>38.272962081996269</v>
      </c>
      <c r="L169" s="73">
        <f t="shared" si="103"/>
        <v>30.098981968354593</v>
      </c>
      <c r="M169"/>
      <c r="N169"/>
      <c r="O169"/>
      <c r="T169" s="1"/>
    </row>
    <row r="170" spans="1:20" ht="21" x14ac:dyDescent="0.35">
      <c r="A170" s="15" t="s">
        <v>0</v>
      </c>
      <c r="B170" s="15" t="s">
        <v>83</v>
      </c>
      <c r="C170" s="11" t="s">
        <v>9</v>
      </c>
      <c r="D170" s="57">
        <v>764138.73899999994</v>
      </c>
      <c r="E170" s="57">
        <v>58725.928841000001</v>
      </c>
      <c r="F170" s="57">
        <v>341319.46299999999</v>
      </c>
      <c r="G170" s="57">
        <v>487107</v>
      </c>
      <c r="H170" s="57">
        <v>32931</v>
      </c>
      <c r="I170" s="57">
        <v>205037</v>
      </c>
      <c r="J170" s="73">
        <f>D170/G170*100-100</f>
        <v>56.872871668853037</v>
      </c>
      <c r="K170" s="73">
        <f t="shared" si="103"/>
        <v>78.330232428410937</v>
      </c>
      <c r="L170" s="73">
        <f t="shared" si="103"/>
        <v>66.467253715183119</v>
      </c>
      <c r="M170"/>
      <c r="N170"/>
      <c r="O170"/>
      <c r="T170" s="1"/>
    </row>
    <row r="171" spans="1:20" ht="21" x14ac:dyDescent="0.35">
      <c r="A171" s="15"/>
      <c r="B171" s="15" t="s">
        <v>84</v>
      </c>
      <c r="C171" s="11" t="s">
        <v>49</v>
      </c>
      <c r="D171" s="71"/>
      <c r="E171" s="57">
        <v>126808.89972999999</v>
      </c>
      <c r="F171" s="57">
        <v>740383.37300000002</v>
      </c>
      <c r="G171" s="71"/>
      <c r="H171" s="57">
        <v>98217</v>
      </c>
      <c r="I171" s="57">
        <v>608677</v>
      </c>
      <c r="J171" s="75" t="s">
        <v>7</v>
      </c>
      <c r="K171" s="73">
        <f t="shared" si="103"/>
        <v>29.110947931620785</v>
      </c>
      <c r="L171" s="73">
        <f t="shared" si="103"/>
        <v>21.638138618676251</v>
      </c>
      <c r="M171"/>
      <c r="N171"/>
      <c r="O171"/>
      <c r="T171" s="1"/>
    </row>
    <row r="172" spans="1:20" ht="21" x14ac:dyDescent="0.35">
      <c r="A172" s="15"/>
      <c r="B172" s="15"/>
      <c r="C172" s="11"/>
      <c r="D172" s="57"/>
      <c r="E172" s="57"/>
      <c r="F172" s="57"/>
      <c r="G172" s="57"/>
      <c r="H172" s="57"/>
      <c r="I172" s="57"/>
      <c r="J172" s="73"/>
      <c r="K172" s="73"/>
      <c r="L172" s="73"/>
      <c r="M172"/>
      <c r="N172"/>
      <c r="O172"/>
    </row>
    <row r="173" spans="1:20" ht="21" x14ac:dyDescent="0.35">
      <c r="A173" s="15" t="s">
        <v>50</v>
      </c>
      <c r="B173" s="15" t="s">
        <v>51</v>
      </c>
      <c r="C173" s="11" t="s">
        <v>49</v>
      </c>
      <c r="D173" s="71"/>
      <c r="E173" s="57">
        <f t="shared" ref="E173:F173" si="104">SUM(E174:E178)</f>
        <v>1908930.0402449989</v>
      </c>
      <c r="F173" s="57">
        <f t="shared" si="104"/>
        <v>11098317.368000001</v>
      </c>
      <c r="G173" s="71"/>
      <c r="H173" s="57">
        <f t="shared" ref="H173:I173" si="105">SUM(H174:H178)</f>
        <v>1024854</v>
      </c>
      <c r="I173" s="57">
        <f t="shared" si="105"/>
        <v>6341520</v>
      </c>
      <c r="J173" s="75" t="s">
        <v>7</v>
      </c>
      <c r="K173" s="73">
        <f t="shared" ref="K173:L178" si="106">E173/H173*100-100</f>
        <v>86.263608303719252</v>
      </c>
      <c r="L173" s="73">
        <f t="shared" si="106"/>
        <v>75.010366095194854</v>
      </c>
      <c r="M173"/>
      <c r="N173"/>
      <c r="O173"/>
    </row>
    <row r="174" spans="1:20" ht="21" x14ac:dyDescent="0.35">
      <c r="A174" s="15" t="s">
        <v>0</v>
      </c>
      <c r="B174" s="15" t="s">
        <v>85</v>
      </c>
      <c r="C174" s="11" t="s">
        <v>52</v>
      </c>
      <c r="D174" s="57">
        <v>1231926</v>
      </c>
      <c r="E174" s="57">
        <v>114761.632283</v>
      </c>
      <c r="F174" s="57">
        <v>675199.44</v>
      </c>
      <c r="G174" s="57">
        <v>1256943</v>
      </c>
      <c r="H174" s="57">
        <v>71307</v>
      </c>
      <c r="I174" s="57">
        <v>440156</v>
      </c>
      <c r="J174" s="73">
        <f>D174/G174*100-100</f>
        <v>-1.990305049632326</v>
      </c>
      <c r="K174" s="73">
        <f t="shared" si="106"/>
        <v>60.940205425834762</v>
      </c>
      <c r="L174" s="73">
        <f t="shared" si="106"/>
        <v>53.400030898136094</v>
      </c>
      <c r="M174"/>
      <c r="N174"/>
      <c r="O174"/>
      <c r="T174" s="1"/>
    </row>
    <row r="175" spans="1:20" ht="21" x14ac:dyDescent="0.35">
      <c r="B175" s="15" t="s">
        <v>86</v>
      </c>
      <c r="C175" s="11" t="s">
        <v>52</v>
      </c>
      <c r="D175" s="57">
        <v>24378.724000000002</v>
      </c>
      <c r="E175" s="57">
        <v>23387.616933000001</v>
      </c>
      <c r="F175" s="57">
        <v>135720.11199999999</v>
      </c>
      <c r="G175" s="57">
        <v>28509</v>
      </c>
      <c r="H175" s="57">
        <v>21034</v>
      </c>
      <c r="I175" s="57">
        <v>130046</v>
      </c>
      <c r="J175" s="73">
        <f>D175/G175*100-100</f>
        <v>-14.487621452874521</v>
      </c>
      <c r="K175" s="73">
        <f t="shared" si="106"/>
        <v>11.18958321289341</v>
      </c>
      <c r="L175" s="73">
        <f t="shared" si="106"/>
        <v>4.3631576519077839</v>
      </c>
      <c r="M175"/>
      <c r="N175"/>
      <c r="O175"/>
      <c r="T175" s="1"/>
    </row>
    <row r="176" spans="1:20" ht="21" x14ac:dyDescent="0.35">
      <c r="B176" s="15" t="s">
        <v>87</v>
      </c>
      <c r="C176" s="11" t="s">
        <v>52</v>
      </c>
      <c r="D176" s="57">
        <v>1452426.4750000001</v>
      </c>
      <c r="E176" s="57">
        <v>399789.95013299998</v>
      </c>
      <c r="F176" s="57">
        <v>2324911.7630000003</v>
      </c>
      <c r="G176" s="57">
        <v>1449276</v>
      </c>
      <c r="H176" s="57">
        <v>286190</v>
      </c>
      <c r="I176" s="57">
        <v>1771066</v>
      </c>
      <c r="J176" s="73">
        <f>D176/G176*100-100</f>
        <v>0.2173826793516298</v>
      </c>
      <c r="K176" s="73">
        <f t="shared" si="106"/>
        <v>39.69389221601034</v>
      </c>
      <c r="L176" s="73">
        <f t="shared" si="106"/>
        <v>31.271887270152575</v>
      </c>
      <c r="M176"/>
      <c r="N176"/>
      <c r="O176"/>
      <c r="T176" s="1"/>
    </row>
    <row r="177" spans="1:20" ht="21" x14ac:dyDescent="0.35">
      <c r="B177" s="15" t="s">
        <v>88</v>
      </c>
      <c r="C177" s="11" t="s">
        <v>52</v>
      </c>
      <c r="D177" s="57">
        <v>43443.411</v>
      </c>
      <c r="E177" s="57">
        <v>642314.5411899999</v>
      </c>
      <c r="F177" s="57">
        <v>3733408.1439999999</v>
      </c>
      <c r="G177" s="57">
        <v>16059</v>
      </c>
      <c r="H177" s="57">
        <v>135057</v>
      </c>
      <c r="I177" s="57">
        <v>834714</v>
      </c>
      <c r="J177" s="73">
        <f>D177/G177*100-100</f>
        <v>170.52376237623764</v>
      </c>
      <c r="K177" s="73">
        <f t="shared" si="106"/>
        <v>375.58774531494106</v>
      </c>
      <c r="L177" s="73">
        <f t="shared" si="106"/>
        <v>347.26794375079368</v>
      </c>
      <c r="M177"/>
      <c r="N177"/>
      <c r="O177"/>
      <c r="T177" s="1"/>
    </row>
    <row r="178" spans="1:20" ht="21" x14ac:dyDescent="0.35">
      <c r="B178" s="15" t="s">
        <v>89</v>
      </c>
      <c r="C178" s="11" t="s">
        <v>49</v>
      </c>
      <c r="D178" s="71"/>
      <c r="E178" s="57">
        <v>728676.29970599909</v>
      </c>
      <c r="F178" s="57">
        <v>4229077.909</v>
      </c>
      <c r="G178" s="71"/>
      <c r="H178" s="57">
        <v>511266</v>
      </c>
      <c r="I178" s="57">
        <v>3165538</v>
      </c>
      <c r="J178" s="75" t="s">
        <v>7</v>
      </c>
      <c r="K178" s="73">
        <f t="shared" si="106"/>
        <v>42.523911174613431</v>
      </c>
      <c r="L178" s="73">
        <f t="shared" si="106"/>
        <v>33.597445647469726</v>
      </c>
      <c r="M178"/>
      <c r="N178"/>
      <c r="O178"/>
    </row>
    <row r="179" spans="1:20" ht="21" x14ac:dyDescent="0.35">
      <c r="B179" s="15"/>
      <c r="C179" s="11"/>
      <c r="D179" s="71"/>
      <c r="E179" s="57"/>
      <c r="F179" s="57"/>
      <c r="G179" s="71"/>
      <c r="H179" s="57"/>
      <c r="I179" s="57"/>
      <c r="J179" s="73"/>
      <c r="K179" s="73"/>
      <c r="L179" s="73"/>
      <c r="M179"/>
      <c r="N179"/>
      <c r="O179"/>
    </row>
    <row r="180" spans="1:20" ht="21" x14ac:dyDescent="0.35">
      <c r="A180" s="15" t="s">
        <v>53</v>
      </c>
      <c r="B180" s="15" t="s">
        <v>54</v>
      </c>
      <c r="C180" s="11" t="s">
        <v>49</v>
      </c>
      <c r="D180" s="71"/>
      <c r="E180" s="57">
        <f t="shared" ref="E180:F180" si="107">SUM(E181:E185)</f>
        <v>861734.39137900015</v>
      </c>
      <c r="F180" s="57">
        <f t="shared" si="107"/>
        <v>5011914.9159999993</v>
      </c>
      <c r="G180" s="71"/>
      <c r="H180" s="57">
        <f t="shared" ref="H180:I180" si="108">SUM(H181:H185)</f>
        <v>585165</v>
      </c>
      <c r="I180" s="57">
        <f t="shared" si="108"/>
        <v>3621379</v>
      </c>
      <c r="J180" s="75" t="s">
        <v>7</v>
      </c>
      <c r="K180" s="73">
        <f t="shared" ref="K180:L185" si="109">E180/H180*100-100</f>
        <v>47.263488311672802</v>
      </c>
      <c r="L180" s="73">
        <f t="shared" si="109"/>
        <v>38.39796707276426</v>
      </c>
      <c r="M180"/>
      <c r="N180"/>
      <c r="O180"/>
    </row>
    <row r="181" spans="1:20" ht="21" x14ac:dyDescent="0.35">
      <c r="A181" s="15"/>
      <c r="B181" s="15" t="s">
        <v>90</v>
      </c>
      <c r="C181" s="11" t="s">
        <v>55</v>
      </c>
      <c r="D181" s="57">
        <v>253.339</v>
      </c>
      <c r="E181" s="57">
        <v>2665.5640629999998</v>
      </c>
      <c r="F181" s="57">
        <v>15474.088</v>
      </c>
      <c r="G181" s="57">
        <v>98</v>
      </c>
      <c r="H181" s="57">
        <v>957</v>
      </c>
      <c r="I181" s="57">
        <v>5951</v>
      </c>
      <c r="J181" s="73">
        <f>D181/G181*100-100</f>
        <v>158.50918367346935</v>
      </c>
      <c r="K181" s="73">
        <f t="shared" ref="K181" si="110">E181/H181*100-100</f>
        <v>178.53333991640545</v>
      </c>
      <c r="L181" s="73">
        <f t="shared" ref="L181" si="111">F181/I181*100-100</f>
        <v>160.02500420097465</v>
      </c>
      <c r="M181"/>
      <c r="N181"/>
      <c r="O181"/>
      <c r="T181" s="1"/>
    </row>
    <row r="182" spans="1:20" ht="21" x14ac:dyDescent="0.35">
      <c r="B182" s="15" t="s">
        <v>91</v>
      </c>
      <c r="C182" s="11" t="s">
        <v>52</v>
      </c>
      <c r="D182" s="57">
        <v>3128070</v>
      </c>
      <c r="E182" s="57">
        <v>320154.27626099996</v>
      </c>
      <c r="F182" s="57">
        <v>1856121.2509999999</v>
      </c>
      <c r="G182" s="57">
        <v>3830128</v>
      </c>
      <c r="H182" s="57">
        <v>229887</v>
      </c>
      <c r="I182" s="57">
        <v>1418846</v>
      </c>
      <c r="J182" s="73">
        <f>D182/G182*100-100</f>
        <v>-18.32988349214439</v>
      </c>
      <c r="K182" s="73">
        <f t="shared" si="109"/>
        <v>39.265933376397953</v>
      </c>
      <c r="L182" s="73">
        <f t="shared" si="109"/>
        <v>30.819077687078078</v>
      </c>
      <c r="M182"/>
      <c r="N182"/>
      <c r="O182"/>
      <c r="T182" s="1"/>
    </row>
    <row r="183" spans="1:20" ht="21" x14ac:dyDescent="0.35">
      <c r="B183" s="15" t="s">
        <v>92</v>
      </c>
      <c r="C183" s="11" t="s">
        <v>52</v>
      </c>
      <c r="D183" s="57">
        <v>2782458</v>
      </c>
      <c r="E183" s="57">
        <v>375333.717848</v>
      </c>
      <c r="F183" s="57">
        <v>2186660.227</v>
      </c>
      <c r="G183" s="57">
        <v>2309097</v>
      </c>
      <c r="H183" s="57">
        <v>230132</v>
      </c>
      <c r="I183" s="57">
        <v>1427806</v>
      </c>
      <c r="J183" s="73">
        <f>D183/G183*100-100</f>
        <v>20.499831752412305</v>
      </c>
      <c r="K183" s="73">
        <f t="shared" si="109"/>
        <v>63.094970646411639</v>
      </c>
      <c r="L183" s="73">
        <f t="shared" si="109"/>
        <v>53.148272734531162</v>
      </c>
      <c r="M183"/>
      <c r="N183"/>
      <c r="O183"/>
      <c r="T183" s="1"/>
    </row>
    <row r="184" spans="1:20" ht="21" x14ac:dyDescent="0.35">
      <c r="B184" s="15" t="s">
        <v>93</v>
      </c>
      <c r="C184" s="11" t="s">
        <v>49</v>
      </c>
      <c r="D184" s="71"/>
      <c r="E184" s="57">
        <v>30924.953265</v>
      </c>
      <c r="F184" s="57">
        <v>179412.56899999999</v>
      </c>
      <c r="G184" s="71"/>
      <c r="H184" s="57">
        <v>19505</v>
      </c>
      <c r="I184" s="57">
        <v>120898</v>
      </c>
      <c r="J184" s="75" t="s">
        <v>7</v>
      </c>
      <c r="K184" s="73">
        <f t="shared" si="109"/>
        <v>58.548850371699558</v>
      </c>
      <c r="L184" s="73">
        <f t="shared" si="109"/>
        <v>48.39994788995682</v>
      </c>
      <c r="M184"/>
      <c r="N184"/>
      <c r="O184"/>
    </row>
    <row r="185" spans="1:20" ht="21" x14ac:dyDescent="0.35">
      <c r="B185" s="15" t="s">
        <v>94</v>
      </c>
      <c r="C185" s="11" t="s">
        <v>49</v>
      </c>
      <c r="D185" s="71"/>
      <c r="E185" s="57">
        <v>132655.87994200009</v>
      </c>
      <c r="F185" s="57">
        <v>774246.78099999996</v>
      </c>
      <c r="G185" s="71"/>
      <c r="H185" s="57">
        <v>104684</v>
      </c>
      <c r="I185" s="57">
        <v>647878</v>
      </c>
      <c r="J185" s="75" t="s">
        <v>7</v>
      </c>
      <c r="K185" s="73">
        <f t="shared" si="109"/>
        <v>26.720301041228936</v>
      </c>
      <c r="L185" s="73">
        <f t="shared" si="109"/>
        <v>19.505027335393393</v>
      </c>
      <c r="M185"/>
      <c r="N185"/>
      <c r="O185"/>
    </row>
    <row r="186" spans="1:20" ht="21" x14ac:dyDescent="0.35">
      <c r="B186" s="15"/>
      <c r="C186" s="11"/>
      <c r="D186" s="71"/>
      <c r="E186" s="57"/>
      <c r="F186" s="57"/>
      <c r="G186" s="71"/>
      <c r="H186" s="57"/>
      <c r="I186" s="57"/>
      <c r="J186" s="73"/>
      <c r="K186" s="73"/>
      <c r="L186" s="73"/>
      <c r="M186"/>
      <c r="N186"/>
      <c r="O186"/>
    </row>
    <row r="187" spans="1:20" ht="21" x14ac:dyDescent="0.35">
      <c r="A187" s="15" t="s">
        <v>56</v>
      </c>
      <c r="B187" s="15" t="s">
        <v>57</v>
      </c>
      <c r="C187" s="11" t="s">
        <v>49</v>
      </c>
      <c r="D187" s="71"/>
      <c r="E187" s="57">
        <f t="shared" ref="E187:F187" si="112">SUM(E188:E192)</f>
        <v>156833.15145600002</v>
      </c>
      <c r="F187" s="57">
        <f t="shared" si="112"/>
        <v>911911.24600000004</v>
      </c>
      <c r="G187" s="71"/>
      <c r="H187" s="57">
        <f t="shared" ref="H187:I187" si="113">SUM(H188:H192)</f>
        <v>149315</v>
      </c>
      <c r="I187" s="57">
        <f t="shared" si="113"/>
        <v>923860</v>
      </c>
      <c r="J187" s="77" t="s">
        <v>7</v>
      </c>
      <c r="K187" s="73">
        <f t="shared" ref="K187:L192" si="114">E187/H187*100-100</f>
        <v>5.0350945691993445</v>
      </c>
      <c r="L187" s="73">
        <f t="shared" si="114"/>
        <v>-1.2933511571017249</v>
      </c>
      <c r="M187"/>
      <c r="N187"/>
      <c r="O187"/>
    </row>
    <row r="188" spans="1:20" ht="21" x14ac:dyDescent="0.35">
      <c r="B188" s="15" t="s">
        <v>95</v>
      </c>
      <c r="C188" s="11" t="s">
        <v>52</v>
      </c>
      <c r="D188" s="57">
        <v>292442.23599999998</v>
      </c>
      <c r="E188" s="57">
        <v>32310.74800900001</v>
      </c>
      <c r="F188" s="57">
        <v>187624.85200000001</v>
      </c>
      <c r="G188" s="57">
        <v>176360</v>
      </c>
      <c r="H188" s="57">
        <v>29329</v>
      </c>
      <c r="I188" s="57">
        <v>181502</v>
      </c>
      <c r="J188" s="73">
        <f>D188/G188*100-100</f>
        <v>65.82118167384894</v>
      </c>
      <c r="K188" s="73">
        <f t="shared" si="114"/>
        <v>10.166551907668222</v>
      </c>
      <c r="L188" s="73">
        <f t="shared" si="114"/>
        <v>3.3734350034710445</v>
      </c>
      <c r="M188"/>
      <c r="N188"/>
      <c r="O188"/>
      <c r="T188" s="1"/>
    </row>
    <row r="189" spans="1:20" ht="21" x14ac:dyDescent="0.35">
      <c r="B189" s="15" t="s">
        <v>96</v>
      </c>
      <c r="C189" s="11" t="s">
        <v>58</v>
      </c>
      <c r="D189" s="57">
        <v>4526071</v>
      </c>
      <c r="E189" s="57">
        <v>33367.223395000001</v>
      </c>
      <c r="F189" s="57">
        <v>194755.65599999999</v>
      </c>
      <c r="G189" s="57">
        <v>5383509</v>
      </c>
      <c r="H189" s="57">
        <v>47030</v>
      </c>
      <c r="I189" s="57">
        <v>290204</v>
      </c>
      <c r="J189" s="73">
        <f>D189/G189*100-100</f>
        <v>-15.927121139762193</v>
      </c>
      <c r="K189" s="73">
        <f t="shared" si="114"/>
        <v>-29.051194142036991</v>
      </c>
      <c r="L189" s="73">
        <f t="shared" si="114"/>
        <v>-32.890085594960794</v>
      </c>
      <c r="M189"/>
      <c r="N189"/>
      <c r="O189"/>
      <c r="T189" s="1"/>
    </row>
    <row r="190" spans="1:20" ht="21" x14ac:dyDescent="0.35">
      <c r="B190" s="15" t="s">
        <v>97</v>
      </c>
      <c r="C190" s="11" t="s">
        <v>49</v>
      </c>
      <c r="D190" s="71"/>
      <c r="E190" s="57">
        <v>18094.174679</v>
      </c>
      <c r="F190" s="57">
        <v>104805.77400000011</v>
      </c>
      <c r="G190" s="71"/>
      <c r="H190" s="57">
        <v>13381</v>
      </c>
      <c r="I190" s="57">
        <v>82862</v>
      </c>
      <c r="J190" s="78" t="s">
        <v>7</v>
      </c>
      <c r="K190" s="73">
        <f t="shared" si="114"/>
        <v>35.22288826694566</v>
      </c>
      <c r="L190" s="73">
        <f t="shared" si="114"/>
        <v>26.482312760976214</v>
      </c>
      <c r="M190"/>
      <c r="N190"/>
      <c r="O190"/>
    </row>
    <row r="191" spans="1:20" ht="21" x14ac:dyDescent="0.35">
      <c r="B191" s="15" t="s">
        <v>98</v>
      </c>
      <c r="C191" s="11" t="s">
        <v>52</v>
      </c>
      <c r="D191" s="57">
        <v>49123</v>
      </c>
      <c r="E191" s="57">
        <v>8558.1525079999992</v>
      </c>
      <c r="F191" s="57">
        <v>49361.752</v>
      </c>
      <c r="G191" s="57">
        <v>55258</v>
      </c>
      <c r="H191" s="57">
        <v>7132</v>
      </c>
      <c r="I191" s="57">
        <v>44450</v>
      </c>
      <c r="J191" s="73">
        <f>D191/G191*100-100</f>
        <v>-11.102464801476714</v>
      </c>
      <c r="K191" s="73">
        <f t="shared" si="114"/>
        <v>19.996529837352767</v>
      </c>
      <c r="L191" s="73">
        <f t="shared" si="114"/>
        <v>11.050060742407197</v>
      </c>
      <c r="M191"/>
      <c r="N191"/>
      <c r="O191"/>
      <c r="T191" s="1"/>
    </row>
    <row r="192" spans="1:20" ht="21" x14ac:dyDescent="0.35">
      <c r="B192" s="15" t="s">
        <v>99</v>
      </c>
      <c r="C192" s="11" t="s">
        <v>52</v>
      </c>
      <c r="D192" s="57">
        <v>340683.93099999998</v>
      </c>
      <c r="E192" s="57">
        <v>64502.852865000001</v>
      </c>
      <c r="F192" s="57">
        <v>375363.212</v>
      </c>
      <c r="G192" s="57">
        <v>363019</v>
      </c>
      <c r="H192" s="57">
        <v>52443</v>
      </c>
      <c r="I192" s="57">
        <v>324842</v>
      </c>
      <c r="J192" s="73">
        <f>D192/G192*100-100</f>
        <v>-6.1525895338811409</v>
      </c>
      <c r="K192" s="73">
        <f t="shared" si="114"/>
        <v>22.996115525427612</v>
      </c>
      <c r="L192" s="73">
        <f t="shared" si="114"/>
        <v>15.552549239322502</v>
      </c>
      <c r="M192"/>
      <c r="N192"/>
      <c r="O192"/>
      <c r="T192" s="1"/>
    </row>
    <row r="193" spans="1:15" ht="21" x14ac:dyDescent="0.35">
      <c r="B193" s="15"/>
      <c r="C193" s="11"/>
      <c r="D193" s="57"/>
      <c r="E193" s="57"/>
      <c r="F193" s="57"/>
      <c r="G193" s="57"/>
      <c r="H193" s="57"/>
      <c r="I193" s="57"/>
      <c r="J193" s="73"/>
      <c r="K193" s="73"/>
      <c r="L193" s="73"/>
      <c r="M193"/>
      <c r="N193"/>
      <c r="O193"/>
    </row>
    <row r="194" spans="1:15" ht="21" x14ac:dyDescent="0.35">
      <c r="A194" s="15"/>
      <c r="B194" s="15" t="s">
        <v>59</v>
      </c>
      <c r="D194" s="71"/>
      <c r="E194" s="57">
        <f t="shared" ref="E194:F194" si="115">E108-E110-E122-E134-E159-E166-E173-E180-E187</f>
        <v>760431.7765550015</v>
      </c>
      <c r="F194" s="57">
        <f t="shared" si="115"/>
        <v>4423071.9880000064</v>
      </c>
      <c r="G194" s="71"/>
      <c r="H194" s="57">
        <f t="shared" ref="H194:I194" si="116">H108-H110-H122-H134-H159-H166-H173-H180-H187</f>
        <v>483258</v>
      </c>
      <c r="I194" s="57">
        <f t="shared" si="116"/>
        <v>2997611</v>
      </c>
      <c r="J194" s="75" t="s">
        <v>7</v>
      </c>
      <c r="K194" s="73">
        <f>E194/H194*100-100</f>
        <v>57.355238103663368</v>
      </c>
      <c r="L194" s="73">
        <f>F194/I194*100-100</f>
        <v>47.553234492400975</v>
      </c>
      <c r="M194"/>
      <c r="N194"/>
      <c r="O194"/>
    </row>
    <row r="195" spans="1:15" ht="21" x14ac:dyDescent="0.35">
      <c r="A195" s="8"/>
      <c r="B195" s="9"/>
      <c r="C195" s="9"/>
      <c r="D195" s="79"/>
      <c r="E195" s="80"/>
      <c r="F195" s="79"/>
      <c r="G195" s="79"/>
      <c r="H195" s="80"/>
      <c r="I195" s="79"/>
      <c r="J195" s="79"/>
      <c r="K195" s="80"/>
      <c r="L195" s="79"/>
      <c r="M195"/>
      <c r="N195"/>
      <c r="O195"/>
    </row>
    <row r="196" spans="1:15" x14ac:dyDescent="0.3">
      <c r="A196" s="2" t="s">
        <v>60</v>
      </c>
      <c r="M196"/>
      <c r="N196"/>
      <c r="O196"/>
    </row>
    <row r="197" spans="1:15" x14ac:dyDescent="0.3">
      <c r="M197"/>
      <c r="N197"/>
      <c r="O197"/>
    </row>
    <row r="198" spans="1:15" x14ac:dyDescent="0.3">
      <c r="M198"/>
      <c r="N198"/>
      <c r="O198"/>
    </row>
    <row r="199" spans="1:15" x14ac:dyDescent="0.3">
      <c r="E199" s="41"/>
      <c r="F199" s="41"/>
      <c r="H199" s="2"/>
      <c r="K199" s="2"/>
      <c r="M199"/>
      <c r="N199"/>
      <c r="O199"/>
    </row>
    <row r="200" spans="1:15" x14ac:dyDescent="0.3">
      <c r="B200" s="15"/>
      <c r="E200" s="82"/>
      <c r="F200" s="82"/>
      <c r="H200" s="2"/>
      <c r="K200" s="2"/>
      <c r="M200"/>
      <c r="N200"/>
      <c r="O200"/>
    </row>
    <row r="201" spans="1:15" x14ac:dyDescent="0.3">
      <c r="E201" s="2"/>
      <c r="H201" s="2"/>
      <c r="K201" s="2"/>
      <c r="M201"/>
      <c r="N201"/>
      <c r="O201"/>
    </row>
    <row r="202" spans="1:15" x14ac:dyDescent="0.3">
      <c r="E202" s="2"/>
      <c r="H202" s="2"/>
      <c r="K202" s="2"/>
      <c r="M202"/>
      <c r="N202"/>
      <c r="O202"/>
    </row>
    <row r="203" spans="1:15" x14ac:dyDescent="0.3">
      <c r="E203" s="2"/>
      <c r="H203" s="2"/>
      <c r="K203" s="2"/>
      <c r="M203"/>
      <c r="N203"/>
      <c r="O203"/>
    </row>
    <row r="204" spans="1:15" x14ac:dyDescent="0.3">
      <c r="E204" s="2"/>
      <c r="H204" s="2"/>
      <c r="K204" s="2"/>
      <c r="M204"/>
      <c r="N204"/>
      <c r="O204"/>
    </row>
    <row r="205" spans="1:15" x14ac:dyDescent="0.3">
      <c r="E205" s="2"/>
      <c r="H205" s="2"/>
      <c r="K205" s="2"/>
      <c r="M205"/>
      <c r="N205"/>
      <c r="O205"/>
    </row>
    <row r="206" spans="1:15" x14ac:dyDescent="0.3">
      <c r="E206" s="2"/>
      <c r="H206" s="2"/>
      <c r="K206" s="2"/>
      <c r="M206"/>
      <c r="N206"/>
      <c r="O206"/>
    </row>
    <row r="207" spans="1:15" x14ac:dyDescent="0.3">
      <c r="E207" s="2"/>
      <c r="H207" s="2"/>
      <c r="K207" s="2"/>
      <c r="M207"/>
      <c r="N207"/>
      <c r="O207"/>
    </row>
    <row r="208" spans="1:15" x14ac:dyDescent="0.3">
      <c r="E208" s="2"/>
      <c r="H208" s="2"/>
      <c r="K208" s="2"/>
      <c r="M208"/>
      <c r="N208"/>
      <c r="O208"/>
    </row>
    <row r="209" spans="5:15" x14ac:dyDescent="0.3">
      <c r="E209" s="2"/>
      <c r="H209" s="2"/>
      <c r="K209" s="2"/>
      <c r="M209"/>
      <c r="N209"/>
      <c r="O209"/>
    </row>
    <row r="210" spans="5:15" x14ac:dyDescent="0.3">
      <c r="E210" s="2"/>
      <c r="H210" s="2"/>
      <c r="K210" s="2"/>
      <c r="M210"/>
      <c r="N210"/>
      <c r="O210"/>
    </row>
    <row r="211" spans="5:15" x14ac:dyDescent="0.3">
      <c r="E211" s="2"/>
      <c r="H211" s="2"/>
      <c r="K211" s="2"/>
      <c r="M211"/>
      <c r="N211"/>
      <c r="O211"/>
    </row>
    <row r="212" spans="5:15" x14ac:dyDescent="0.3">
      <c r="E212" s="2"/>
      <c r="H212" s="2"/>
      <c r="K212" s="2"/>
      <c r="M212"/>
      <c r="N212"/>
      <c r="O212"/>
    </row>
    <row r="213" spans="5:15" x14ac:dyDescent="0.3">
      <c r="E213" s="2"/>
      <c r="H213" s="2"/>
      <c r="K213" s="2"/>
      <c r="M213"/>
      <c r="N213"/>
      <c r="O213"/>
    </row>
    <row r="214" spans="5:15" x14ac:dyDescent="0.3">
      <c r="E214" s="2"/>
      <c r="H214" s="2"/>
      <c r="K214" s="2"/>
      <c r="M214"/>
      <c r="N214"/>
      <c r="O214"/>
    </row>
    <row r="215" spans="5:15" x14ac:dyDescent="0.3">
      <c r="E215" s="2"/>
      <c r="H215" s="2"/>
      <c r="K215" s="2"/>
      <c r="M215"/>
      <c r="N215"/>
      <c r="O215"/>
    </row>
    <row r="216" spans="5:15" x14ac:dyDescent="0.3">
      <c r="E216" s="2"/>
      <c r="H216" s="2"/>
      <c r="K216" s="2"/>
      <c r="N216" s="2"/>
      <c r="O216" s="2"/>
    </row>
    <row r="217" spans="5:15" x14ac:dyDescent="0.3">
      <c r="E217" s="2"/>
      <c r="H217" s="2"/>
      <c r="K217" s="2"/>
      <c r="N217" s="2"/>
      <c r="O217" s="2"/>
    </row>
    <row r="218" spans="5:15" x14ac:dyDescent="0.3">
      <c r="E218" s="2"/>
      <c r="H218" s="2"/>
      <c r="K218" s="2"/>
      <c r="N218" s="2"/>
      <c r="O218" s="2"/>
    </row>
    <row r="219" spans="5:15" x14ac:dyDescent="0.3">
      <c r="E219" s="2"/>
      <c r="H219" s="2"/>
      <c r="K219" s="2"/>
      <c r="N219" s="2"/>
      <c r="O219" s="2"/>
    </row>
    <row r="220" spans="5:15" x14ac:dyDescent="0.3">
      <c r="E220" s="2"/>
      <c r="H220" s="2"/>
      <c r="K220" s="2"/>
      <c r="N220" s="2"/>
      <c r="O220" s="2"/>
    </row>
    <row r="221" spans="5:15" x14ac:dyDescent="0.3">
      <c r="E221" s="2"/>
      <c r="H221" s="2"/>
      <c r="K221" s="2"/>
      <c r="N221" s="2"/>
      <c r="O221" s="2"/>
    </row>
    <row r="222" spans="5:15" x14ac:dyDescent="0.3">
      <c r="E222" s="2"/>
      <c r="H222" s="2"/>
      <c r="K222" s="2"/>
      <c r="N222" s="2"/>
      <c r="O222" s="2"/>
    </row>
    <row r="223" spans="5:15" x14ac:dyDescent="0.3">
      <c r="E223" s="2"/>
      <c r="H223" s="2"/>
      <c r="K223" s="2"/>
      <c r="N223" s="2"/>
      <c r="O223" s="2"/>
    </row>
  </sheetData>
  <mergeCells count="42">
    <mergeCell ref="A1:R1"/>
    <mergeCell ref="D4:F4"/>
    <mergeCell ref="G4:I4"/>
    <mergeCell ref="J4:L4"/>
    <mergeCell ref="M5:O5"/>
    <mergeCell ref="P5:R5"/>
    <mergeCell ref="M4:R4"/>
    <mergeCell ref="K157:L157"/>
    <mergeCell ref="G155:I155"/>
    <mergeCell ref="H157:I157"/>
    <mergeCell ref="G104:I104"/>
    <mergeCell ref="A151:L151"/>
    <mergeCell ref="E157:F157"/>
    <mergeCell ref="J155:L155"/>
    <mergeCell ref="J156:L156"/>
    <mergeCell ref="D155:F155"/>
    <mergeCell ref="D104:F104"/>
    <mergeCell ref="H106:I106"/>
    <mergeCell ref="N56:O56"/>
    <mergeCell ref="H56:I56"/>
    <mergeCell ref="K106:L106"/>
    <mergeCell ref="A100:L100"/>
    <mergeCell ref="E56:F56"/>
    <mergeCell ref="E106:F106"/>
    <mergeCell ref="J104:L104"/>
    <mergeCell ref="J105:L105"/>
    <mergeCell ref="N6:O6"/>
    <mergeCell ref="A51:R51"/>
    <mergeCell ref="M55:O55"/>
    <mergeCell ref="P55:R55"/>
    <mergeCell ref="Q6:R6"/>
    <mergeCell ref="K6:L6"/>
    <mergeCell ref="H6:I6"/>
    <mergeCell ref="E6:F6"/>
    <mergeCell ref="B4:B7"/>
    <mergeCell ref="B54:B57"/>
    <mergeCell ref="M54:R54"/>
    <mergeCell ref="Q56:R56"/>
    <mergeCell ref="D54:F54"/>
    <mergeCell ref="G54:I54"/>
    <mergeCell ref="J54:L54"/>
    <mergeCell ref="K56:L56"/>
  </mergeCells>
  <phoneticPr fontId="0" type="noConversion"/>
  <printOptions horizontalCentered="1"/>
  <pageMargins left="0.11811023622047245" right="3.937007874015748E-2" top="0.74803149606299213" bottom="0.74803149606299213" header="0" footer="0"/>
  <pageSetup scale="37" orientation="landscape" r:id="rId1"/>
  <headerFooter alignWithMargins="0"/>
  <rowBreaks count="3" manualBreakCount="3">
    <brk id="50" max="16383" man="1"/>
    <brk id="99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</dc:creator>
  <cp:lastModifiedBy>Ahmer</cp:lastModifiedBy>
  <cp:lastPrinted>2022-04-15T06:56:11Z</cp:lastPrinted>
  <dcterms:created xsi:type="dcterms:W3CDTF">2007-02-04T05:47:52Z</dcterms:created>
  <dcterms:modified xsi:type="dcterms:W3CDTF">2022-04-15T06:56:15Z</dcterms:modified>
</cp:coreProperties>
</file>