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NOVEMBER, 2021\"/>
    </mc:Choice>
  </mc:AlternateContent>
  <xr:revisionPtr revIDLastSave="0" documentId="13_ncr:1_{44A8B6AE-541E-4C6C-AB76-BB959075F7CA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E86" i="1" l="1"/>
  <c r="E93" i="1"/>
  <c r="E79" i="1"/>
  <c r="E72" i="1"/>
  <c r="E65" i="1"/>
  <c r="E58" i="1"/>
  <c r="E40" i="1"/>
  <c r="E36" i="1"/>
  <c r="E35" i="1"/>
  <c r="E34" i="1" s="1"/>
  <c r="E28" i="1"/>
  <c r="E22" i="1"/>
  <c r="E10" i="1"/>
  <c r="F195" i="1" l="1"/>
  <c r="E195" i="1"/>
  <c r="F188" i="1"/>
  <c r="E188" i="1"/>
  <c r="F181" i="1"/>
  <c r="E181" i="1"/>
  <c r="F174" i="1"/>
  <c r="E174" i="1"/>
  <c r="F167" i="1"/>
  <c r="E167" i="1"/>
  <c r="F160" i="1"/>
  <c r="E160" i="1"/>
  <c r="F141" i="1"/>
  <c r="E141" i="1"/>
  <c r="F137" i="1"/>
  <c r="E137" i="1"/>
  <c r="F136" i="1"/>
  <c r="F135" i="1" s="1"/>
  <c r="E136" i="1"/>
  <c r="E135" i="1" s="1"/>
  <c r="F129" i="1"/>
  <c r="F123" i="1" s="1"/>
  <c r="E129" i="1"/>
  <c r="E123" i="1" s="1"/>
  <c r="F111" i="1"/>
  <c r="E111" i="1"/>
  <c r="F91" i="1" l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40" i="1" s="1"/>
  <c r="F39" i="1"/>
  <c r="F38" i="1"/>
  <c r="F37" i="1"/>
  <c r="F32" i="1"/>
  <c r="F31" i="1"/>
  <c r="F30" i="1"/>
  <c r="F29" i="1"/>
  <c r="F28" i="1" s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8" i="1"/>
  <c r="F58" i="1" l="1"/>
  <c r="F86" i="1"/>
  <c r="F65" i="1"/>
  <c r="F93" i="1" s="1"/>
  <c r="F72" i="1"/>
  <c r="F79" i="1"/>
  <c r="F22" i="1"/>
  <c r="F36" i="1"/>
  <c r="F35" i="1" s="1"/>
  <c r="F34" i="1" s="1"/>
  <c r="F10" i="1"/>
  <c r="L93" i="1"/>
  <c r="K93" i="1"/>
  <c r="I93" i="1"/>
  <c r="H93" i="1"/>
  <c r="L86" i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I40" i="1"/>
  <c r="H40" i="1"/>
  <c r="L36" i="1"/>
  <c r="K36" i="1"/>
  <c r="L35" i="1"/>
  <c r="L34" i="1" s="1"/>
  <c r="K35" i="1"/>
  <c r="K34" i="1" s="1"/>
  <c r="I36" i="1"/>
  <c r="H36" i="1"/>
  <c r="I35" i="1"/>
  <c r="I34" i="1" s="1"/>
  <c r="H35" i="1"/>
  <c r="H34" i="1" s="1"/>
  <c r="L28" i="1"/>
  <c r="K28" i="1"/>
  <c r="I28" i="1"/>
  <c r="H28" i="1"/>
  <c r="L22" i="1"/>
  <c r="K22" i="1"/>
  <c r="I22" i="1"/>
  <c r="H22" i="1"/>
  <c r="L10" i="1"/>
  <c r="K10" i="1"/>
  <c r="I10" i="1"/>
  <c r="H10" i="1"/>
  <c r="I195" i="1" l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H137" i="1"/>
  <c r="I136" i="1"/>
  <c r="I135" i="1" s="1"/>
  <c r="H136" i="1"/>
  <c r="H135" i="1" s="1"/>
  <c r="I129" i="1"/>
  <c r="H129" i="1"/>
  <c r="I123" i="1"/>
  <c r="H123" i="1"/>
  <c r="I111" i="1"/>
  <c r="H111" i="1"/>
  <c r="L182" i="1" l="1"/>
  <c r="K182" i="1"/>
  <c r="J182" i="1"/>
  <c r="O12" i="1"/>
  <c r="N12" i="1"/>
  <c r="M12" i="1"/>
  <c r="R80" i="1" l="1"/>
  <c r="Q80" i="1"/>
  <c r="P80" i="1"/>
  <c r="O63" i="1"/>
  <c r="N63" i="1"/>
  <c r="L113" i="1" l="1"/>
  <c r="K113" i="1"/>
  <c r="J113" i="1"/>
  <c r="R63" i="1" l="1"/>
  <c r="Q63" i="1"/>
  <c r="R12" i="1"/>
  <c r="Q12" i="1"/>
  <c r="P12" i="1"/>
  <c r="N16" i="1" l="1"/>
  <c r="M16" i="1"/>
  <c r="O16" i="1" l="1"/>
  <c r="O80" i="1" l="1"/>
  <c r="N80" i="1"/>
  <c r="M80" i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<sst xmlns="http://schemas.openxmlformats.org/spreadsheetml/2006/main" count="572" uniqueCount="117">
  <si>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</si>
  <si>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</si>
  <si>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</si>
  <si>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</si>
  <si>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</si>
  <si>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</si>
  <si>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</si>
  <si>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</si>
  <si>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</si>
  <si>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</si>
  <si>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</si>
  <si>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</si>
  <si>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</si>
  <si>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</si>
  <si>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</si>
  <si>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</si>
  <si>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</si>
  <si>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</si>
  <si>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</si>
  <si>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</si>
  <si>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</si>
  <si>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</si>
  <si>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</si>
  <si>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</si>
  <si>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</si>
  <si>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</si>
  <si>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</si>
  <si>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</si>
  <si>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</si>
  <si>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</si>
  <si>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</si>
  <si>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</si>
  <si>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</si>
  <si>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</si>
  <si>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</si>
  <si>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</si>
  <si>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</si>
  <si>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</si>
  <si>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</si>
  <si>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</si>
  <si>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</si>
  <si>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</si>
  <si>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</si>
  <si>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</si>
  <si>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</si>
  <si>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</si>
  <si>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</si>
  <si>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</si>
  <si>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</si>
  <si>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</si>
  <si>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</si>
  <si>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</si>
  <si>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</si>
  <si>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</si>
  <si>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</si>
  <si>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</si>
  <si>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</si>
  <si>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</si>
  <si>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</si>
  <si>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</si>
  <si>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</si>
  <si>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</si>
  <si>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</si>
  <si>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</si>
  <si>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</si>
  <si>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</si>
  <si>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</si>
  <si>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</si>
  <si>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</si>
  <si>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</si>
  <si>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</si>
  <si>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</si>
  <si>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</si>
  <si>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</si>
  <si>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</si>
  <si>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</si>
  <si>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</si>
  <si>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</si>
  <si>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</si>
  <si>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</si>
  <si>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</si>
  <si>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</si>
  <si>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</si>
  <si>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</si>
  <si>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</si>
  <si>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</si>
  <si>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</si>
  <si>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</si>
  <si>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</si>
  <si>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</si>
  <si>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</si>
  <si>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</si>
  <si>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</si>
  <si>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</si>
  <si>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</si>
  <si>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</si>
  <si>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</si>
  <si>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</si>
  <si>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</si>
  <si>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</si>
  <si>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</si>
  <si>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</si>
  <si>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</si>
  <si>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NOTE:- SOME DIFFERENCE MAY OCCUR IN PERCENTAGE CHANGE WITH  RESPECT TO RUPEES &amp; DOLLARS.</t>
  </si>
  <si>
    <t xml:space="preserve">November, 2020   </t>
  </si>
  <si>
    <t xml:space="preserve">                       OCTOBER,2021</t>
  </si>
  <si>
    <t xml:space="preserve">        OCTOBER,2021</t>
  </si>
  <si>
    <t>STATEMENT SHOWING IMPORTS OF SELECTED COMMODITIES DURING THE MONTH OFNOVEMBER, 2021</t>
  </si>
  <si>
    <t xml:space="preserve">               *      NOVEMBER, 2021</t>
  </si>
  <si>
    <t xml:space="preserve">                        NOVEMBER, 2020</t>
  </si>
  <si>
    <t>STATEMENT SHOWING IMPORTS OF SELECTED COMMODITIES DURING THE PERIOD JULY -NOVEMBER, 2021</t>
  </si>
  <si>
    <t xml:space="preserve">  *   JULY -NOVEMBER, 2021</t>
  </si>
  <si>
    <t xml:space="preserve">     JULY -NOVEMBER, 2020</t>
  </si>
  <si>
    <t>% CHANGE IN  JULY -NOVEMBER, 2021</t>
  </si>
  <si>
    <t xml:space="preserve">  OVER  JULY -NOVEMBER, 2020</t>
  </si>
  <si>
    <t xml:space="preserve">  % CHANGE IN NOVEMBER, 2021 OVER</t>
  </si>
  <si>
    <t xml:space="preserve">  RUPEE VALUE  CONVERTED INTO US DOLLAR ON THE BASIS OF MONTHLY  BANKS' FLOATING AVERAGE EXCHANGE RATE PROVIDED BY SBP. NOVEMBER, 2021 (1$=Rs.173.025502) , OCTOBER, 2021 (1$=Rs.171.694793) AND NOVEMBER,2020 (1$=Rs.159.212250).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</si>
</sst>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3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" fontId="10" fillId="0" borderId="0" xfId="1" applyNumberFormat="1" applyFont="1" applyFill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10" fillId="0" borderId="0" xfId="0" applyNumberFormat="1" applyFont="1" applyBorder="1"/>
    <xf numFmtId="3" fontId="10" fillId="0" borderId="0" xfId="0" quotePrefix="1" applyNumberFormat="1" applyFont="1" applyBorder="1" applyAlignment="1">
      <alignment horizontal="right"/>
    </xf>
    <xf numFmtId="3" fontId="10" fillId="0" borderId="0" xfId="0" applyNumberFormat="1" applyFont="1" applyBorder="1"/>
    <xf numFmtId="37" fontId="7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0" fillId="0" borderId="0" xfId="0" applyNumberFormat="1" applyFont="1" applyFill="1" applyBorder="1"/>
    <xf numFmtId="165" fontId="10" fillId="0" borderId="0" xfId="0" applyNumberFormat="1" applyFont="1" applyFill="1"/>
    <xf numFmtId="2" fontId="10" fillId="0" borderId="0" xfId="0" applyNumberFormat="1" applyFont="1" applyFill="1"/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applyFont="1" applyFill="1"/>
    <xf numFmtId="37" fontId="7" fillId="0" borderId="3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sqref="A1:R1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21.5703125" style="2" customWidth="1"/>
    <col min="5" max="5" width="18" style="1" customWidth="1"/>
    <col min="6" max="6" width="20.5703125" style="2" bestFit="1" customWidth="1"/>
    <col min="7" max="7" width="20.5703125" style="2" customWidth="1"/>
    <col min="8" max="8" width="16.85546875" style="1" customWidth="1"/>
    <col min="9" max="9" width="17.140625" style="2" customWidth="1"/>
    <col min="10" max="10" width="18.28515625" style="2" customWidth="1"/>
    <col min="11" max="11" width="14.7109375" style="1" customWidth="1"/>
    <col min="12" max="12" width="18.28515625" style="2" customWidth="1"/>
    <col min="13" max="13" width="14.7109375" style="2" customWidth="1"/>
    <col min="14" max="14" width="15.5703125" style="3" bestFit="1" customWidth="1"/>
    <col min="15" max="15" width="20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2" x14ac:dyDescent="0.3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2" x14ac:dyDescent="0.3">
      <c r="O2" s="14" t="s">
        <v>75</v>
      </c>
    </row>
    <row r="3" spans="1:22" x14ac:dyDescent="0.3">
      <c r="O3" s="14" t="s">
        <v>101</v>
      </c>
    </row>
    <row r="4" spans="1:22" x14ac:dyDescent="0.3">
      <c r="A4" s="16"/>
      <c r="B4" s="109" t="s">
        <v>66</v>
      </c>
      <c r="C4" s="18" t="s">
        <v>63</v>
      </c>
      <c r="D4" s="114" t="s">
        <v>108</v>
      </c>
      <c r="E4" s="115"/>
      <c r="F4" s="116"/>
      <c r="G4" s="117" t="s">
        <v>105</v>
      </c>
      <c r="H4" s="118"/>
      <c r="I4" s="119"/>
      <c r="J4" s="117" t="s">
        <v>109</v>
      </c>
      <c r="K4" s="118"/>
      <c r="L4" s="119"/>
      <c r="M4" s="112" t="s">
        <v>115</v>
      </c>
      <c r="N4" s="113"/>
      <c r="O4" s="113"/>
      <c r="P4" s="113"/>
      <c r="Q4" s="113"/>
      <c r="R4" s="113"/>
      <c r="S4" s="19"/>
    </row>
    <row r="5" spans="1:22" x14ac:dyDescent="0.3">
      <c r="A5" s="2" t="s">
        <v>1</v>
      </c>
      <c r="B5" s="110"/>
      <c r="C5" s="12" t="s">
        <v>64</v>
      </c>
      <c r="D5" s="21" t="s">
        <v>65</v>
      </c>
      <c r="F5" s="22"/>
      <c r="H5" s="23"/>
      <c r="J5" s="24"/>
      <c r="K5" s="23"/>
      <c r="L5" s="22"/>
      <c r="M5" s="101" t="s">
        <v>106</v>
      </c>
      <c r="N5" s="104"/>
      <c r="O5" s="102"/>
      <c r="P5" s="105" t="s">
        <v>104</v>
      </c>
      <c r="Q5" s="106"/>
      <c r="R5" s="106"/>
      <c r="S5" s="5"/>
      <c r="T5" s="25"/>
      <c r="U5" s="25"/>
    </row>
    <row r="6" spans="1:22" x14ac:dyDescent="0.3">
      <c r="A6" s="15" t="s">
        <v>2</v>
      </c>
      <c r="B6" s="110"/>
      <c r="C6" s="12" t="s">
        <v>67</v>
      </c>
      <c r="D6" s="21" t="s">
        <v>68</v>
      </c>
      <c r="E6" s="107" t="s">
        <v>69</v>
      </c>
      <c r="F6" s="108"/>
      <c r="G6" s="15" t="s">
        <v>68</v>
      </c>
      <c r="H6" s="107" t="s">
        <v>69</v>
      </c>
      <c r="I6" s="108"/>
      <c r="J6" s="26" t="s">
        <v>68</v>
      </c>
      <c r="K6" s="107" t="s">
        <v>69</v>
      </c>
      <c r="L6" s="108"/>
      <c r="M6" s="26" t="s">
        <v>68</v>
      </c>
      <c r="N6" s="101" t="s">
        <v>69</v>
      </c>
      <c r="O6" s="102"/>
      <c r="P6" s="26" t="s">
        <v>68</v>
      </c>
      <c r="Q6" s="101" t="s">
        <v>69</v>
      </c>
      <c r="R6" s="104"/>
      <c r="S6" s="19"/>
      <c r="T6" s="27"/>
      <c r="U6" s="27"/>
    </row>
    <row r="7" spans="1:22" x14ac:dyDescent="0.3">
      <c r="A7" s="9"/>
      <c r="B7" s="111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2" ht="21" x14ac:dyDescent="0.35">
      <c r="A8" s="15"/>
      <c r="B8" s="15" t="s">
        <v>3</v>
      </c>
      <c r="D8" s="59"/>
      <c r="E8" s="78">
        <v>1371660</v>
      </c>
      <c r="F8" s="92">
        <f>ROUND(E8/173.025502*1000,0)</f>
        <v>7927502</v>
      </c>
      <c r="G8" s="59"/>
      <c r="H8" s="78">
        <v>1093545</v>
      </c>
      <c r="I8" s="59">
        <v>6369121</v>
      </c>
      <c r="J8" s="59"/>
      <c r="K8" s="59">
        <v>683354</v>
      </c>
      <c r="L8" s="59">
        <v>4292089</v>
      </c>
      <c r="M8" s="55"/>
      <c r="N8" s="56">
        <f>ROUND(E8/H8*100-100,2)</f>
        <v>25.43</v>
      </c>
      <c r="O8" s="56">
        <f>ROUND(F8/I8*100-100,2)</f>
        <v>24.47</v>
      </c>
      <c r="P8" s="61"/>
      <c r="Q8" s="62">
        <f>ROUND(E8/K8*100-100,2)</f>
        <v>100.72</v>
      </c>
      <c r="R8" s="62">
        <f>ROUND(F8/L8*100-100,2)</f>
        <v>84.7</v>
      </c>
      <c r="S8" s="53"/>
      <c r="T8" s="54"/>
      <c r="U8" s="54"/>
    </row>
    <row r="9" spans="1:22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2" ht="21" x14ac:dyDescent="0.35">
      <c r="A10" s="15" t="s">
        <v>4</v>
      </c>
      <c r="B10" s="15" t="s">
        <v>5</v>
      </c>
      <c r="C10" s="11" t="s">
        <v>6</v>
      </c>
      <c r="D10" s="59"/>
      <c r="E10" s="59">
        <f>SUM(E11:E20)</f>
        <v>153665</v>
      </c>
      <c r="F10" s="59">
        <f>SUM(F11:F20)</f>
        <v>888106</v>
      </c>
      <c r="G10" s="59"/>
      <c r="H10" s="59">
        <f>SUM(H11:H20)</f>
        <v>131009</v>
      </c>
      <c r="I10" s="59">
        <f>SUM(I11:I20)</f>
        <v>763038</v>
      </c>
      <c r="J10" s="59"/>
      <c r="K10" s="59">
        <f>SUM(K11:K20)</f>
        <v>117277</v>
      </c>
      <c r="L10" s="59">
        <f>SUM(L11:L20)</f>
        <v>736601</v>
      </c>
      <c r="M10" s="61" t="s">
        <v>7</v>
      </c>
      <c r="N10" s="56">
        <f>ROUND(E10/H10*100-100,2)</f>
        <v>17.29</v>
      </c>
      <c r="O10" s="56">
        <f>ROUND(F10/I10*100-100,2)</f>
        <v>16.39</v>
      </c>
      <c r="P10" s="61" t="s">
        <v>7</v>
      </c>
      <c r="Q10" s="62">
        <f>ROUND(E10/K10*100-100,2)</f>
        <v>31.03</v>
      </c>
      <c r="R10" s="62">
        <f>ROUND(F10/L10*100-100,2)</f>
        <v>20.57</v>
      </c>
      <c r="S10" s="57"/>
      <c r="T10" s="58"/>
      <c r="U10" s="58"/>
    </row>
    <row r="11" spans="1:22" ht="21" x14ac:dyDescent="0.35">
      <c r="A11" s="15" t="s">
        <v>0</v>
      </c>
      <c r="B11" s="15" t="s">
        <v>8</v>
      </c>
      <c r="C11" s="11" t="s">
        <v>9</v>
      </c>
      <c r="D11" s="59">
        <v>4596.442</v>
      </c>
      <c r="E11" s="59">
        <v>2894</v>
      </c>
      <c r="F11" s="92">
        <f t="shared" ref="F11:F20" si="0">ROUND(E11/173.025502*1000,0)</f>
        <v>16726</v>
      </c>
      <c r="G11" s="53">
        <v>2981</v>
      </c>
      <c r="H11" s="53">
        <v>1261</v>
      </c>
      <c r="I11" s="59">
        <v>7345</v>
      </c>
      <c r="J11" s="59">
        <v>3579</v>
      </c>
      <c r="K11" s="59">
        <v>1583</v>
      </c>
      <c r="L11" s="59">
        <v>9943</v>
      </c>
      <c r="M11" s="62">
        <f>ROUND(D11/G11*100-100,2)</f>
        <v>54.19</v>
      </c>
      <c r="N11" s="56">
        <f t="shared" ref="N11" si="1">ROUND(E11/H11*100-100,2)</f>
        <v>129.5</v>
      </c>
      <c r="O11" s="56">
        <f t="shared" ref="O11:O20" si="2">ROUND(F11/I11*100-100,2)</f>
        <v>127.72</v>
      </c>
      <c r="P11" s="62">
        <f>ROUND(D11/J11*100-100,2)</f>
        <v>28.43</v>
      </c>
      <c r="Q11" s="62">
        <f t="shared" ref="Q11" si="3">ROUND(E11/K11*100-100,2)</f>
        <v>82.82</v>
      </c>
      <c r="R11" s="62">
        <f t="shared" ref="R11:R20" si="4">ROUND(F11/L11*100-100,2)</f>
        <v>68.22</v>
      </c>
      <c r="S11" s="58"/>
      <c r="T11" s="58"/>
      <c r="U11" s="58"/>
    </row>
    <row r="12" spans="1:22" s="100" customFormat="1" ht="21" x14ac:dyDescent="0.35">
      <c r="A12" s="38" t="s">
        <v>0</v>
      </c>
      <c r="B12" s="38" t="s">
        <v>10</v>
      </c>
      <c r="C12" s="93" t="s">
        <v>9</v>
      </c>
      <c r="D12" s="94">
        <v>226185</v>
      </c>
      <c r="E12" s="94">
        <v>18209</v>
      </c>
      <c r="F12" s="95">
        <f t="shared" si="0"/>
        <v>105239</v>
      </c>
      <c r="G12" s="94">
        <v>393715</v>
      </c>
      <c r="H12" s="87">
        <v>23256</v>
      </c>
      <c r="I12" s="87">
        <v>135449</v>
      </c>
      <c r="J12" s="87">
        <v>686805</v>
      </c>
      <c r="K12" s="87">
        <v>30468</v>
      </c>
      <c r="L12" s="87">
        <v>191364</v>
      </c>
      <c r="M12" s="96">
        <f>ROUND(D12/G12*100-100,2)</f>
        <v>-42.55</v>
      </c>
      <c r="N12" s="97">
        <f t="shared" ref="N12" si="5">ROUND(E12/H12*100-100,2)</f>
        <v>-21.7</v>
      </c>
      <c r="O12" s="97">
        <f t="shared" ref="O12" si="6">ROUND(F12/I12*100-100,2)</f>
        <v>-22.3</v>
      </c>
      <c r="P12" s="96">
        <f>ROUND(D12/J12*100-100,2)</f>
        <v>-67.069999999999993</v>
      </c>
      <c r="Q12" s="96">
        <f t="shared" ref="Q12" si="7">ROUND(E12/K12*100-100,2)</f>
        <v>-40.24</v>
      </c>
      <c r="R12" s="96">
        <f t="shared" ref="R12" si="8">ROUND(F12/L12*100-100,2)</f>
        <v>-45.01</v>
      </c>
      <c r="S12" s="98"/>
      <c r="T12" s="98"/>
      <c r="U12" s="98"/>
      <c r="V12" s="99"/>
    </row>
    <row r="13" spans="1:22" ht="21" x14ac:dyDescent="0.35">
      <c r="A13" s="15" t="s">
        <v>0</v>
      </c>
      <c r="B13" s="15" t="s">
        <v>11</v>
      </c>
      <c r="C13" s="11" t="s">
        <v>9</v>
      </c>
      <c r="D13" s="63">
        <v>12224.201999999999</v>
      </c>
      <c r="E13" s="59">
        <v>1433</v>
      </c>
      <c r="F13" s="92">
        <f t="shared" si="0"/>
        <v>8282</v>
      </c>
      <c r="G13" s="59">
        <v>11242</v>
      </c>
      <c r="H13" s="59">
        <v>1243</v>
      </c>
      <c r="I13" s="59">
        <v>7241</v>
      </c>
      <c r="J13" s="59">
        <v>10092</v>
      </c>
      <c r="K13" s="59">
        <v>1739</v>
      </c>
      <c r="L13" s="59">
        <v>10920</v>
      </c>
      <c r="M13" s="62">
        <f t="shared" ref="M13:N19" si="9">ROUND(D13/G13*100-100,2)</f>
        <v>8.74</v>
      </c>
      <c r="N13" s="56">
        <f t="shared" si="9"/>
        <v>15.29</v>
      </c>
      <c r="O13" s="56">
        <f t="shared" si="2"/>
        <v>14.38</v>
      </c>
      <c r="P13" s="62">
        <f t="shared" ref="P13:Q19" si="10">ROUND(D13/J13*100-100,2)</f>
        <v>21.13</v>
      </c>
      <c r="Q13" s="62">
        <f t="shared" si="10"/>
        <v>-17.600000000000001</v>
      </c>
      <c r="R13" s="62">
        <f t="shared" si="4"/>
        <v>-24.16</v>
      </c>
      <c r="S13" s="58"/>
      <c r="T13" s="58"/>
      <c r="U13" s="58"/>
    </row>
    <row r="14" spans="1:22" ht="21" x14ac:dyDescent="0.35">
      <c r="A14" s="15" t="s">
        <v>0</v>
      </c>
      <c r="B14" s="15" t="s">
        <v>12</v>
      </c>
      <c r="C14" s="11" t="s">
        <v>9</v>
      </c>
      <c r="D14" s="59">
        <v>20956.931</v>
      </c>
      <c r="E14" s="59">
        <v>9540</v>
      </c>
      <c r="F14" s="92">
        <f t="shared" si="0"/>
        <v>55136</v>
      </c>
      <c r="G14" s="59">
        <v>16121</v>
      </c>
      <c r="H14" s="59">
        <v>6382</v>
      </c>
      <c r="I14" s="59">
        <v>37169</v>
      </c>
      <c r="J14" s="59">
        <v>19752</v>
      </c>
      <c r="K14" s="59">
        <v>7052</v>
      </c>
      <c r="L14" s="59">
        <v>44292</v>
      </c>
      <c r="M14" s="62">
        <f t="shared" si="9"/>
        <v>30</v>
      </c>
      <c r="N14" s="56">
        <f t="shared" si="9"/>
        <v>49.48</v>
      </c>
      <c r="O14" s="56">
        <f t="shared" si="2"/>
        <v>48.34</v>
      </c>
      <c r="P14" s="62">
        <f t="shared" si="10"/>
        <v>6.1</v>
      </c>
      <c r="Q14" s="62">
        <f t="shared" si="10"/>
        <v>35.28</v>
      </c>
      <c r="R14" s="62">
        <f t="shared" si="4"/>
        <v>24.48</v>
      </c>
      <c r="S14" s="58"/>
      <c r="T14" s="58"/>
      <c r="U14" s="58"/>
    </row>
    <row r="15" spans="1:22" ht="21" x14ac:dyDescent="0.35">
      <c r="A15" s="15" t="s">
        <v>0</v>
      </c>
      <c r="B15" s="15" t="s">
        <v>13</v>
      </c>
      <c r="C15" s="11" t="s">
        <v>9</v>
      </c>
      <c r="D15" s="59">
        <v>12214.813</v>
      </c>
      <c r="E15" s="59">
        <v>2864</v>
      </c>
      <c r="F15" s="92">
        <f t="shared" si="0"/>
        <v>16552</v>
      </c>
      <c r="G15" s="59">
        <v>12228</v>
      </c>
      <c r="H15" s="59">
        <v>3591</v>
      </c>
      <c r="I15" s="59">
        <v>20914</v>
      </c>
      <c r="J15" s="59">
        <v>15425</v>
      </c>
      <c r="K15" s="59">
        <v>2286</v>
      </c>
      <c r="L15" s="59">
        <v>14357</v>
      </c>
      <c r="M15" s="62">
        <f t="shared" si="9"/>
        <v>-0.11</v>
      </c>
      <c r="N15" s="56">
        <f t="shared" si="9"/>
        <v>-20.25</v>
      </c>
      <c r="O15" s="56">
        <f t="shared" si="2"/>
        <v>-20.86</v>
      </c>
      <c r="P15" s="62">
        <f t="shared" si="10"/>
        <v>-20.81</v>
      </c>
      <c r="Q15" s="62">
        <f t="shared" si="10"/>
        <v>25.28</v>
      </c>
      <c r="R15" s="62">
        <f t="shared" si="4"/>
        <v>15.29</v>
      </c>
      <c r="S15" s="58"/>
      <c r="T15" s="58"/>
      <c r="U15" s="58"/>
    </row>
    <row r="16" spans="1:22" ht="21" x14ac:dyDescent="0.35">
      <c r="A16" s="15" t="s">
        <v>0</v>
      </c>
      <c r="B16" s="15" t="s">
        <v>14</v>
      </c>
      <c r="C16" s="11" t="s">
        <v>9</v>
      </c>
      <c r="D16" s="59">
        <v>14200</v>
      </c>
      <c r="E16" s="59">
        <v>3307</v>
      </c>
      <c r="F16" s="92">
        <f t="shared" si="0"/>
        <v>19113</v>
      </c>
      <c r="G16" s="59">
        <v>2370</v>
      </c>
      <c r="H16" s="59">
        <v>467</v>
      </c>
      <c r="I16" s="59">
        <v>2722</v>
      </c>
      <c r="J16" s="59">
        <v>126</v>
      </c>
      <c r="K16" s="59">
        <v>19</v>
      </c>
      <c r="L16" s="59">
        <v>118</v>
      </c>
      <c r="M16" s="62">
        <f t="shared" ref="M16" si="11">ROUND(D16/G16*100-100,2)</f>
        <v>499.16</v>
      </c>
      <c r="N16" s="56">
        <f t="shared" ref="N16" si="12">ROUND(E16/H16*100-100,2)</f>
        <v>608.14</v>
      </c>
      <c r="O16" s="56">
        <f t="shared" ref="O16" si="13">ROUND(F16/I16*100-100,2)</f>
        <v>602.16999999999996</v>
      </c>
      <c r="P16" s="62">
        <f t="shared" si="10"/>
        <v>11169.84</v>
      </c>
      <c r="Q16" s="62">
        <f t="shared" si="10"/>
        <v>17305.259999999998</v>
      </c>
      <c r="R16" s="62">
        <f t="shared" si="4"/>
        <v>16097.46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323189.625</v>
      </c>
      <c r="E17" s="59">
        <v>67478</v>
      </c>
      <c r="F17" s="92">
        <f t="shared" si="0"/>
        <v>389989</v>
      </c>
      <c r="G17" s="59">
        <v>216887</v>
      </c>
      <c r="H17" s="59">
        <v>42257</v>
      </c>
      <c r="I17" s="59">
        <v>246115</v>
      </c>
      <c r="J17" s="59">
        <v>284289</v>
      </c>
      <c r="K17" s="59">
        <v>33920</v>
      </c>
      <c r="L17" s="59">
        <v>213051</v>
      </c>
      <c r="M17" s="62">
        <f t="shared" si="9"/>
        <v>49.01</v>
      </c>
      <c r="N17" s="56">
        <f t="shared" si="9"/>
        <v>59.68</v>
      </c>
      <c r="O17" s="56">
        <f t="shared" si="2"/>
        <v>58.46</v>
      </c>
      <c r="P17" s="62">
        <f t="shared" si="10"/>
        <v>13.68</v>
      </c>
      <c r="Q17" s="62">
        <f t="shared" si="10"/>
        <v>98.93</v>
      </c>
      <c r="R17" s="62">
        <f t="shared" si="4"/>
        <v>83.05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87">
        <v>59855</v>
      </c>
      <c r="E18" s="87">
        <v>6622</v>
      </c>
      <c r="F18" s="92">
        <f t="shared" si="0"/>
        <v>38272</v>
      </c>
      <c r="G18" s="60">
        <v>90195</v>
      </c>
      <c r="H18" s="59">
        <v>10086</v>
      </c>
      <c r="I18" s="59">
        <v>58744</v>
      </c>
      <c r="J18" s="59">
        <v>26879</v>
      </c>
      <c r="K18" s="59">
        <v>2085</v>
      </c>
      <c r="L18" s="59">
        <v>13099</v>
      </c>
      <c r="M18" s="62">
        <f t="shared" si="9"/>
        <v>-33.64</v>
      </c>
      <c r="N18" s="56">
        <f t="shared" si="9"/>
        <v>-34.340000000000003</v>
      </c>
      <c r="O18" s="56">
        <f t="shared" si="2"/>
        <v>-34.85</v>
      </c>
      <c r="P18" s="62">
        <f t="shared" si="10"/>
        <v>122.68</v>
      </c>
      <c r="Q18" s="62">
        <f t="shared" si="10"/>
        <v>217.6</v>
      </c>
      <c r="R18" s="62">
        <f t="shared" si="4"/>
        <v>192.17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65830.36</v>
      </c>
      <c r="E19" s="59">
        <v>7187</v>
      </c>
      <c r="F19" s="92">
        <f t="shared" si="0"/>
        <v>41537</v>
      </c>
      <c r="G19" s="64">
        <v>86033</v>
      </c>
      <c r="H19" s="59">
        <v>9156</v>
      </c>
      <c r="I19" s="59">
        <v>53330</v>
      </c>
      <c r="J19" s="59">
        <v>85660</v>
      </c>
      <c r="K19" s="59">
        <v>7036</v>
      </c>
      <c r="L19" s="59">
        <v>44192</v>
      </c>
      <c r="M19" s="62">
        <f t="shared" si="9"/>
        <v>-23.48</v>
      </c>
      <c r="N19" s="56">
        <f t="shared" si="9"/>
        <v>-21.51</v>
      </c>
      <c r="O19" s="56">
        <f t="shared" si="2"/>
        <v>-22.11</v>
      </c>
      <c r="P19" s="62">
        <f t="shared" si="10"/>
        <v>-23.15</v>
      </c>
      <c r="Q19" s="62">
        <f t="shared" si="10"/>
        <v>2.15</v>
      </c>
      <c r="R19" s="62">
        <f t="shared" si="4"/>
        <v>-6.01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34131</v>
      </c>
      <c r="F20" s="92">
        <f t="shared" si="0"/>
        <v>197260</v>
      </c>
      <c r="G20" s="59"/>
      <c r="H20" s="59">
        <v>33310</v>
      </c>
      <c r="I20" s="59">
        <v>194009</v>
      </c>
      <c r="J20" s="64"/>
      <c r="K20" s="59">
        <v>31089</v>
      </c>
      <c r="L20" s="59">
        <v>195265</v>
      </c>
      <c r="M20" s="62"/>
      <c r="N20" s="56">
        <f>ROUND(E20/H20*100-100,2)</f>
        <v>2.46</v>
      </c>
      <c r="O20" s="56">
        <f t="shared" si="2"/>
        <v>1.68</v>
      </c>
      <c r="P20" s="62"/>
      <c r="Q20" s="62">
        <f>ROUND(E20/K20*100-100,2)</f>
        <v>9.7799999999999994</v>
      </c>
      <c r="R20" s="62">
        <f t="shared" si="4"/>
        <v>1.02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73"/>
      <c r="E22" s="59">
        <f t="shared" ref="E22:L22" si="14">SUM(E23:E28,E31:E32)</f>
        <v>187069</v>
      </c>
      <c r="F22" s="59">
        <f t="shared" si="14"/>
        <v>1081165</v>
      </c>
      <c r="G22" s="57"/>
      <c r="H22" s="59">
        <f t="shared" si="14"/>
        <v>149759</v>
      </c>
      <c r="I22" s="59">
        <f t="shared" si="14"/>
        <v>872236</v>
      </c>
      <c r="J22" s="59"/>
      <c r="K22" s="59">
        <f t="shared" si="14"/>
        <v>116915</v>
      </c>
      <c r="L22" s="59">
        <f t="shared" si="14"/>
        <v>734333</v>
      </c>
      <c r="M22" s="61" t="s">
        <v>7</v>
      </c>
      <c r="N22" s="56">
        <f t="shared" ref="N22:N32" si="15">ROUND(E22/H22*100-100,2)</f>
        <v>24.91</v>
      </c>
      <c r="O22" s="56">
        <f t="shared" ref="O22:O32" si="16">ROUND(F22/I22*100-100,2)</f>
        <v>23.95</v>
      </c>
      <c r="P22" s="61" t="s">
        <v>7</v>
      </c>
      <c r="Q22" s="62">
        <f t="shared" ref="Q22:Q32" si="17">ROUND(E22/K22*100-100,2)</f>
        <v>60</v>
      </c>
      <c r="R22" s="62">
        <f t="shared" ref="R22:R32" si="18">ROUND(F22/L22*100-100,2)</f>
        <v>47.23</v>
      </c>
      <c r="S22" s="58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73"/>
      <c r="E23" s="59">
        <v>28181</v>
      </c>
      <c r="F23" s="92">
        <f>ROUND(E23/173.025502*1000,0)</f>
        <v>162872</v>
      </c>
      <c r="G23" s="57"/>
      <c r="H23" s="59">
        <v>27376</v>
      </c>
      <c r="I23" s="59">
        <v>159446</v>
      </c>
      <c r="J23" s="57"/>
      <c r="K23" s="59">
        <v>27641</v>
      </c>
      <c r="L23" s="59">
        <v>173612</v>
      </c>
      <c r="M23" s="61" t="s">
        <v>7</v>
      </c>
      <c r="N23" s="56">
        <f t="shared" si="15"/>
        <v>2.94</v>
      </c>
      <c r="O23" s="56">
        <f t="shared" si="16"/>
        <v>2.15</v>
      </c>
      <c r="P23" s="61" t="s">
        <v>7</v>
      </c>
      <c r="Q23" s="62">
        <f t="shared" si="17"/>
        <v>1.95</v>
      </c>
      <c r="R23" s="62">
        <f t="shared" si="18"/>
        <v>-6.19</v>
      </c>
      <c r="S23" s="58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73"/>
      <c r="E24" s="59">
        <v>10183</v>
      </c>
      <c r="F24" s="92">
        <f>ROUND(E24/173.025502*1000,0)</f>
        <v>58853</v>
      </c>
      <c r="G24" s="57"/>
      <c r="H24" s="59">
        <v>7078</v>
      </c>
      <c r="I24" s="59">
        <v>41222</v>
      </c>
      <c r="J24" s="57"/>
      <c r="K24" s="59">
        <v>6147</v>
      </c>
      <c r="L24" s="59">
        <v>38609</v>
      </c>
      <c r="M24" s="61" t="s">
        <v>7</v>
      </c>
      <c r="N24" s="56">
        <f t="shared" si="15"/>
        <v>43.87</v>
      </c>
      <c r="O24" s="56">
        <f t="shared" si="16"/>
        <v>42.77</v>
      </c>
      <c r="P24" s="61" t="s">
        <v>7</v>
      </c>
      <c r="Q24" s="62">
        <f t="shared" si="17"/>
        <v>65.66</v>
      </c>
      <c r="R24" s="62">
        <f t="shared" si="18"/>
        <v>52.43</v>
      </c>
      <c r="S24" s="58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73"/>
      <c r="E25" s="59">
        <v>11025</v>
      </c>
      <c r="F25" s="92">
        <f>ROUND(E25/173.025502*1000,0)</f>
        <v>63719</v>
      </c>
      <c r="G25" s="57"/>
      <c r="H25" s="59">
        <v>11530</v>
      </c>
      <c r="I25" s="59">
        <v>67153</v>
      </c>
      <c r="J25" s="57"/>
      <c r="K25" s="59">
        <v>6592</v>
      </c>
      <c r="L25" s="59">
        <v>41403</v>
      </c>
      <c r="M25" s="61" t="s">
        <v>7</v>
      </c>
      <c r="N25" s="56">
        <f t="shared" si="15"/>
        <v>-4.38</v>
      </c>
      <c r="O25" s="56">
        <f t="shared" si="16"/>
        <v>-5.1100000000000003</v>
      </c>
      <c r="P25" s="61" t="s">
        <v>7</v>
      </c>
      <c r="Q25" s="62">
        <f t="shared" si="17"/>
        <v>67.25</v>
      </c>
      <c r="R25" s="62">
        <f t="shared" si="18"/>
        <v>53.9</v>
      </c>
      <c r="S25" s="58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73"/>
      <c r="E26" s="59">
        <v>2935</v>
      </c>
      <c r="F26" s="92">
        <f>ROUND(E26/173.025502*1000,0)</f>
        <v>16963</v>
      </c>
      <c r="G26" s="57"/>
      <c r="H26" s="59">
        <v>2033</v>
      </c>
      <c r="I26" s="59">
        <v>11842</v>
      </c>
      <c r="J26" s="57"/>
      <c r="K26" s="59">
        <v>1356</v>
      </c>
      <c r="L26" s="59">
        <v>8520</v>
      </c>
      <c r="M26" s="61" t="s">
        <v>7</v>
      </c>
      <c r="N26" s="56">
        <f t="shared" si="15"/>
        <v>44.37</v>
      </c>
      <c r="O26" s="56">
        <f t="shared" si="16"/>
        <v>43.24</v>
      </c>
      <c r="P26" s="61" t="s">
        <v>7</v>
      </c>
      <c r="Q26" s="62">
        <f t="shared" si="17"/>
        <v>116.45</v>
      </c>
      <c r="R26" s="62">
        <f t="shared" si="18"/>
        <v>99.1</v>
      </c>
      <c r="S26" s="58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73"/>
      <c r="E27" s="59">
        <v>32400</v>
      </c>
      <c r="F27" s="92">
        <f>ROUND(E27/173.025502*1000,0)</f>
        <v>187256</v>
      </c>
      <c r="G27" s="57"/>
      <c r="H27" s="59">
        <v>25419</v>
      </c>
      <c r="I27" s="59">
        <v>148050</v>
      </c>
      <c r="J27" s="57"/>
      <c r="K27" s="59">
        <v>15687</v>
      </c>
      <c r="L27" s="59">
        <v>98529</v>
      </c>
      <c r="M27" s="61" t="s">
        <v>7</v>
      </c>
      <c r="N27" s="56">
        <f t="shared" si="15"/>
        <v>27.46</v>
      </c>
      <c r="O27" s="56">
        <f t="shared" si="16"/>
        <v>26.48</v>
      </c>
      <c r="P27" s="61" t="s">
        <v>7</v>
      </c>
      <c r="Q27" s="62">
        <f t="shared" si="17"/>
        <v>106.54</v>
      </c>
      <c r="R27" s="62">
        <f t="shared" si="18"/>
        <v>90.05</v>
      </c>
      <c r="S27" s="58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73"/>
      <c r="E28" s="59">
        <f t="shared" ref="E28:L28" si="19">SUM(E29:E30)</f>
        <v>49651</v>
      </c>
      <c r="F28" s="59">
        <f t="shared" si="19"/>
        <v>286957</v>
      </c>
      <c r="G28" s="57"/>
      <c r="H28" s="59">
        <f t="shared" si="19"/>
        <v>35833</v>
      </c>
      <c r="I28" s="59">
        <f t="shared" si="19"/>
        <v>208699</v>
      </c>
      <c r="J28" s="59"/>
      <c r="K28" s="59">
        <f t="shared" si="19"/>
        <v>32631</v>
      </c>
      <c r="L28" s="59">
        <f t="shared" si="19"/>
        <v>204947</v>
      </c>
      <c r="M28" s="61" t="s">
        <v>7</v>
      </c>
      <c r="N28" s="56">
        <f t="shared" si="15"/>
        <v>38.56</v>
      </c>
      <c r="O28" s="56">
        <f t="shared" si="16"/>
        <v>37.5</v>
      </c>
      <c r="P28" s="61" t="s">
        <v>7</v>
      </c>
      <c r="Q28" s="62">
        <f t="shared" si="17"/>
        <v>52.16</v>
      </c>
      <c r="R28" s="62">
        <f t="shared" si="18"/>
        <v>40.020000000000003</v>
      </c>
      <c r="S28" s="58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73"/>
      <c r="E29" s="59">
        <v>36691</v>
      </c>
      <c r="F29" s="92">
        <f>ROUND(E29/173.025502*1000,0)</f>
        <v>212055</v>
      </c>
      <c r="G29" s="57"/>
      <c r="H29" s="59">
        <v>25705</v>
      </c>
      <c r="I29" s="59">
        <v>149712</v>
      </c>
      <c r="J29" s="57"/>
      <c r="K29" s="59">
        <v>26449</v>
      </c>
      <c r="L29" s="59">
        <v>166121</v>
      </c>
      <c r="M29" s="61" t="s">
        <v>7</v>
      </c>
      <c r="N29" s="56">
        <f t="shared" si="15"/>
        <v>42.74</v>
      </c>
      <c r="O29" s="56">
        <f t="shared" si="16"/>
        <v>41.64</v>
      </c>
      <c r="P29" s="61" t="s">
        <v>7</v>
      </c>
      <c r="Q29" s="62">
        <f t="shared" si="17"/>
        <v>38.72</v>
      </c>
      <c r="R29" s="62">
        <f t="shared" si="18"/>
        <v>27.65</v>
      </c>
      <c r="S29" s="58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73"/>
      <c r="E30" s="59">
        <v>12960</v>
      </c>
      <c r="F30" s="92">
        <f>ROUND(E30/173.025502*1000,0)</f>
        <v>74902</v>
      </c>
      <c r="G30" s="57"/>
      <c r="H30" s="59">
        <v>10128</v>
      </c>
      <c r="I30" s="59">
        <v>58987</v>
      </c>
      <c r="J30" s="57"/>
      <c r="K30" s="59">
        <v>6182</v>
      </c>
      <c r="L30" s="59">
        <v>38826</v>
      </c>
      <c r="M30" s="61" t="s">
        <v>7</v>
      </c>
      <c r="N30" s="56">
        <f t="shared" si="15"/>
        <v>27.96</v>
      </c>
      <c r="O30" s="56">
        <f t="shared" si="16"/>
        <v>26.98</v>
      </c>
      <c r="P30" s="61" t="s">
        <v>7</v>
      </c>
      <c r="Q30" s="62">
        <f t="shared" si="17"/>
        <v>109.64</v>
      </c>
      <c r="R30" s="62">
        <f t="shared" si="18"/>
        <v>92.92</v>
      </c>
      <c r="S30" s="58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73"/>
      <c r="E31" s="59">
        <v>2043</v>
      </c>
      <c r="F31" s="92">
        <f>ROUND(E31/173.025502*1000,0)</f>
        <v>11808</v>
      </c>
      <c r="G31" s="57"/>
      <c r="H31" s="59">
        <v>1581</v>
      </c>
      <c r="I31" s="59">
        <v>9209</v>
      </c>
      <c r="J31" s="57"/>
      <c r="K31" s="59">
        <v>1000</v>
      </c>
      <c r="L31" s="59">
        <v>6284</v>
      </c>
      <c r="M31" s="61" t="s">
        <v>7</v>
      </c>
      <c r="N31" s="56">
        <f t="shared" si="15"/>
        <v>29.22</v>
      </c>
      <c r="O31" s="56">
        <f t="shared" si="16"/>
        <v>28.22</v>
      </c>
      <c r="P31" s="61" t="s">
        <v>7</v>
      </c>
      <c r="Q31" s="62">
        <f t="shared" si="17"/>
        <v>104.3</v>
      </c>
      <c r="R31" s="62">
        <f t="shared" si="18"/>
        <v>87.91</v>
      </c>
      <c r="S31" s="58"/>
      <c r="T31" s="58"/>
      <c r="U31" s="58"/>
    </row>
    <row r="32" spans="1:21" ht="21" x14ac:dyDescent="0.35">
      <c r="B32" s="15" t="s">
        <v>29</v>
      </c>
      <c r="C32" s="11" t="s">
        <v>6</v>
      </c>
      <c r="D32" s="73"/>
      <c r="E32" s="59">
        <v>50651</v>
      </c>
      <c r="F32" s="92">
        <f>ROUND(E32/173.025502*1000,0)</f>
        <v>292737</v>
      </c>
      <c r="G32" s="57"/>
      <c r="H32" s="59">
        <v>38909</v>
      </c>
      <c r="I32" s="59">
        <v>226615</v>
      </c>
      <c r="J32" s="57"/>
      <c r="K32" s="59">
        <v>25861</v>
      </c>
      <c r="L32" s="59">
        <v>162429</v>
      </c>
      <c r="M32" s="61" t="s">
        <v>7</v>
      </c>
      <c r="N32" s="56">
        <f t="shared" si="15"/>
        <v>30.18</v>
      </c>
      <c r="O32" s="56">
        <f t="shared" si="16"/>
        <v>29.18</v>
      </c>
      <c r="P32" s="61" t="s">
        <v>7</v>
      </c>
      <c r="Q32" s="62">
        <f t="shared" si="17"/>
        <v>95.86</v>
      </c>
      <c r="R32" s="62">
        <f t="shared" si="18"/>
        <v>80.22</v>
      </c>
      <c r="S32" s="58"/>
      <c r="T32" s="58"/>
      <c r="U32" s="58"/>
    </row>
    <row r="33" spans="1:21" ht="21" x14ac:dyDescent="0.35">
      <c r="B33" s="15"/>
      <c r="C33" s="11"/>
      <c r="D33" s="73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8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73"/>
      <c r="E34" s="59">
        <f t="shared" ref="E34:F34" si="20">SUM(E35,E46,E47)</f>
        <v>73638</v>
      </c>
      <c r="F34" s="59">
        <f t="shared" si="20"/>
        <v>425591</v>
      </c>
      <c r="G34" s="57"/>
      <c r="H34" s="59">
        <f t="shared" ref="H34:I34" si="21">SUM(H35,H46,H47)</f>
        <v>65219</v>
      </c>
      <c r="I34" s="59">
        <f t="shared" si="21"/>
        <v>379845</v>
      </c>
      <c r="J34" s="59"/>
      <c r="K34" s="59">
        <f t="shared" ref="K34:L34" si="22">SUM(K35,K46,K47)</f>
        <v>36708</v>
      </c>
      <c r="L34" s="59">
        <f t="shared" si="22"/>
        <v>230563</v>
      </c>
      <c r="M34" s="61" t="s">
        <v>7</v>
      </c>
      <c r="N34" s="56">
        <f t="shared" ref="N34:N47" si="23">ROUND(E34/H34*100-100,2)</f>
        <v>12.91</v>
      </c>
      <c r="O34" s="56">
        <f t="shared" ref="O34:O47" si="24">ROUND(F34/I34*100-100,2)</f>
        <v>12.04</v>
      </c>
      <c r="P34" s="61" t="s">
        <v>7</v>
      </c>
      <c r="Q34" s="62">
        <f t="shared" ref="Q34:Q47" si="25">ROUND(E34/K34*100-100,2)</f>
        <v>100.6</v>
      </c>
      <c r="R34" s="62">
        <f t="shared" ref="R34:R47" si="26">ROUND(F34/L34*100-100,2)</f>
        <v>84.59</v>
      </c>
      <c r="S34" s="58"/>
      <c r="T34" s="58"/>
      <c r="U34" s="58"/>
    </row>
    <row r="35" spans="1:21" ht="21" x14ac:dyDescent="0.35">
      <c r="B35" s="15" t="s">
        <v>32</v>
      </c>
      <c r="C35" s="11" t="s">
        <v>6</v>
      </c>
      <c r="D35" s="73"/>
      <c r="E35" s="59">
        <f t="shared" ref="E35:F35" si="27">SUM(E36,E40,E44,E45)</f>
        <v>63039</v>
      </c>
      <c r="F35" s="59">
        <f t="shared" si="27"/>
        <v>364334</v>
      </c>
      <c r="G35" s="57"/>
      <c r="H35" s="59">
        <f t="shared" ref="H35:I35" si="28">SUM(H36,H40,H44,H45)</f>
        <v>47570</v>
      </c>
      <c r="I35" s="59">
        <f t="shared" si="28"/>
        <v>277056</v>
      </c>
      <c r="J35" s="65"/>
      <c r="K35" s="59">
        <f t="shared" ref="K35:L35" si="29">SUM(K36,K40,K44,K45)</f>
        <v>27152</v>
      </c>
      <c r="L35" s="59">
        <f t="shared" si="29"/>
        <v>170538</v>
      </c>
      <c r="M35" s="61" t="s">
        <v>7</v>
      </c>
      <c r="N35" s="56">
        <f t="shared" si="23"/>
        <v>32.520000000000003</v>
      </c>
      <c r="O35" s="56">
        <f t="shared" si="24"/>
        <v>31.5</v>
      </c>
      <c r="P35" s="61" t="s">
        <v>7</v>
      </c>
      <c r="Q35" s="62">
        <f t="shared" si="25"/>
        <v>132.16999999999999</v>
      </c>
      <c r="R35" s="62">
        <f t="shared" si="26"/>
        <v>113.64</v>
      </c>
      <c r="S35" s="58"/>
      <c r="T35" s="58"/>
      <c r="U35" s="58"/>
    </row>
    <row r="36" spans="1:21" ht="21" x14ac:dyDescent="0.35">
      <c r="B36" s="15" t="s">
        <v>33</v>
      </c>
      <c r="C36" s="11" t="s">
        <v>6</v>
      </c>
      <c r="D36" s="73"/>
      <c r="E36" s="59">
        <f t="shared" ref="E36:F36" si="30">SUM(E37:E39)</f>
        <v>10186</v>
      </c>
      <c r="F36" s="59">
        <f t="shared" si="30"/>
        <v>58870</v>
      </c>
      <c r="G36" s="57"/>
      <c r="H36" s="59">
        <f t="shared" ref="H36:I36" si="31">SUM(H37:H39)</f>
        <v>8727</v>
      </c>
      <c r="I36" s="59">
        <f t="shared" si="31"/>
        <v>50828</v>
      </c>
      <c r="J36" s="59"/>
      <c r="K36" s="59">
        <f t="shared" ref="K36:L36" si="32">SUM(K37:K39)</f>
        <v>4224</v>
      </c>
      <c r="L36" s="59">
        <f t="shared" si="32"/>
        <v>26532</v>
      </c>
      <c r="M36" s="61" t="s">
        <v>7</v>
      </c>
      <c r="N36" s="56">
        <f t="shared" si="23"/>
        <v>16.72</v>
      </c>
      <c r="O36" s="56">
        <f t="shared" si="24"/>
        <v>15.82</v>
      </c>
      <c r="P36" s="61" t="s">
        <v>7</v>
      </c>
      <c r="Q36" s="62">
        <f t="shared" si="25"/>
        <v>141.15</v>
      </c>
      <c r="R36" s="62">
        <f t="shared" si="26"/>
        <v>121.88</v>
      </c>
      <c r="S36" s="58"/>
      <c r="T36" s="58"/>
      <c r="U36" s="58"/>
    </row>
    <row r="37" spans="1:21" ht="21" x14ac:dyDescent="0.35">
      <c r="B37" s="15" t="s">
        <v>34</v>
      </c>
      <c r="C37" s="11" t="s">
        <v>6</v>
      </c>
      <c r="D37" s="73"/>
      <c r="E37" s="59">
        <v>5633</v>
      </c>
      <c r="F37" s="92">
        <f>ROUND(E37/173.025502*1000,0)</f>
        <v>32556</v>
      </c>
      <c r="G37" s="57"/>
      <c r="H37" s="59">
        <v>3894</v>
      </c>
      <c r="I37" s="59">
        <v>22679</v>
      </c>
      <c r="J37" s="57"/>
      <c r="K37" s="59">
        <v>1143</v>
      </c>
      <c r="L37" s="59">
        <v>7182</v>
      </c>
      <c r="M37" s="61" t="s">
        <v>7</v>
      </c>
      <c r="N37" s="56">
        <f t="shared" si="23"/>
        <v>44.66</v>
      </c>
      <c r="O37" s="56">
        <f t="shared" si="24"/>
        <v>43.55</v>
      </c>
      <c r="P37" s="61" t="s">
        <v>7</v>
      </c>
      <c r="Q37" s="62">
        <f t="shared" si="25"/>
        <v>392.83</v>
      </c>
      <c r="R37" s="62">
        <f t="shared" si="26"/>
        <v>353.3</v>
      </c>
      <c r="S37" s="58"/>
      <c r="T37" s="58"/>
      <c r="U37" s="58"/>
    </row>
    <row r="38" spans="1:21" ht="21" x14ac:dyDescent="0.35">
      <c r="B38" s="15" t="s">
        <v>35</v>
      </c>
      <c r="C38" s="11" t="s">
        <v>6</v>
      </c>
      <c r="D38" s="73"/>
      <c r="E38" s="59">
        <v>4444</v>
      </c>
      <c r="F38" s="92">
        <f>ROUND(E38/173.025502*1000,0)</f>
        <v>25684</v>
      </c>
      <c r="G38" s="57"/>
      <c r="H38" s="59">
        <v>4782</v>
      </c>
      <c r="I38" s="59">
        <v>27853</v>
      </c>
      <c r="J38" s="57"/>
      <c r="K38" s="59">
        <v>2999</v>
      </c>
      <c r="L38" s="59">
        <v>18835</v>
      </c>
      <c r="M38" s="61" t="s">
        <v>7</v>
      </c>
      <c r="N38" s="56">
        <f t="shared" si="23"/>
        <v>-7.07</v>
      </c>
      <c r="O38" s="56">
        <f t="shared" si="24"/>
        <v>-7.79</v>
      </c>
      <c r="P38" s="61" t="s">
        <v>7</v>
      </c>
      <c r="Q38" s="62">
        <f t="shared" si="25"/>
        <v>48.18</v>
      </c>
      <c r="R38" s="62">
        <f t="shared" si="26"/>
        <v>36.36</v>
      </c>
      <c r="S38" s="58"/>
      <c r="T38" s="58"/>
      <c r="U38" s="58"/>
    </row>
    <row r="39" spans="1:21" ht="21" x14ac:dyDescent="0.35">
      <c r="B39" s="15" t="s">
        <v>36</v>
      </c>
      <c r="C39" s="11" t="s">
        <v>6</v>
      </c>
      <c r="D39" s="73"/>
      <c r="E39" s="59">
        <v>109</v>
      </c>
      <c r="F39" s="92">
        <f>ROUND(E39/173.025502*1000,0)</f>
        <v>630</v>
      </c>
      <c r="G39" s="57"/>
      <c r="H39" s="59">
        <v>51</v>
      </c>
      <c r="I39" s="59">
        <v>296</v>
      </c>
      <c r="J39" s="57"/>
      <c r="K39" s="59">
        <v>82</v>
      </c>
      <c r="L39" s="59">
        <v>515</v>
      </c>
      <c r="M39" s="61" t="s">
        <v>7</v>
      </c>
      <c r="N39" s="56">
        <f>ROUND(E39/H39*100-100,2)</f>
        <v>113.73</v>
      </c>
      <c r="O39" s="56">
        <f t="shared" si="24"/>
        <v>112.84</v>
      </c>
      <c r="P39" s="61" t="s">
        <v>7</v>
      </c>
      <c r="Q39" s="62">
        <f t="shared" si="25"/>
        <v>32.93</v>
      </c>
      <c r="R39" s="62">
        <f t="shared" si="26"/>
        <v>22.33</v>
      </c>
      <c r="S39" s="58"/>
      <c r="T39" s="58"/>
      <c r="U39" s="58"/>
    </row>
    <row r="40" spans="1:21" ht="21" x14ac:dyDescent="0.35">
      <c r="B40" s="15" t="s">
        <v>37</v>
      </c>
      <c r="C40" s="11" t="s">
        <v>6</v>
      </c>
      <c r="D40" s="73"/>
      <c r="E40" s="59">
        <f t="shared" ref="E40:L40" si="33">SUM(E41:E43)</f>
        <v>40995</v>
      </c>
      <c r="F40" s="59">
        <f t="shared" si="33"/>
        <v>236931</v>
      </c>
      <c r="G40" s="57"/>
      <c r="H40" s="59">
        <f t="shared" si="33"/>
        <v>30033</v>
      </c>
      <c r="I40" s="59">
        <f t="shared" si="33"/>
        <v>174920</v>
      </c>
      <c r="J40" s="65"/>
      <c r="K40" s="59">
        <f t="shared" si="33"/>
        <v>16560</v>
      </c>
      <c r="L40" s="59">
        <f t="shared" si="33"/>
        <v>104012</v>
      </c>
      <c r="M40" s="61" t="s">
        <v>7</v>
      </c>
      <c r="N40" s="56">
        <f t="shared" si="23"/>
        <v>36.5</v>
      </c>
      <c r="O40" s="56">
        <f t="shared" si="24"/>
        <v>35.450000000000003</v>
      </c>
      <c r="P40" s="61" t="s">
        <v>7</v>
      </c>
      <c r="Q40" s="62">
        <f t="shared" si="25"/>
        <v>147.55000000000001</v>
      </c>
      <c r="R40" s="62">
        <f t="shared" si="26"/>
        <v>127.79</v>
      </c>
      <c r="S40" s="58"/>
      <c r="T40" s="58"/>
      <c r="U40" s="58"/>
    </row>
    <row r="41" spans="1:21" ht="21" x14ac:dyDescent="0.35">
      <c r="B41" s="15" t="s">
        <v>34</v>
      </c>
      <c r="C41" s="11" t="s">
        <v>6</v>
      </c>
      <c r="D41" s="73"/>
      <c r="E41" s="59">
        <v>14590</v>
      </c>
      <c r="F41" s="92">
        <f t="shared" ref="F41:F47" si="34">ROUND(E41/173.025502*1000,0)</f>
        <v>84323</v>
      </c>
      <c r="G41" s="57"/>
      <c r="H41" s="59">
        <v>9829</v>
      </c>
      <c r="I41" s="59">
        <v>57247</v>
      </c>
      <c r="J41" s="57"/>
      <c r="K41" s="59">
        <v>4763</v>
      </c>
      <c r="L41" s="59">
        <v>29918</v>
      </c>
      <c r="M41" s="61" t="s">
        <v>7</v>
      </c>
      <c r="N41" s="56">
        <f t="shared" si="23"/>
        <v>48.44</v>
      </c>
      <c r="O41" s="56">
        <f t="shared" si="24"/>
        <v>47.3</v>
      </c>
      <c r="P41" s="61" t="s">
        <v>7</v>
      </c>
      <c r="Q41" s="62">
        <f t="shared" si="25"/>
        <v>206.32</v>
      </c>
      <c r="R41" s="62">
        <f t="shared" si="26"/>
        <v>181.85</v>
      </c>
      <c r="S41" s="58"/>
      <c r="T41" s="58"/>
      <c r="U41" s="58"/>
    </row>
    <row r="42" spans="1:21" ht="21" x14ac:dyDescent="0.35">
      <c r="B42" s="15" t="s">
        <v>35</v>
      </c>
      <c r="C42" s="11" t="s">
        <v>6</v>
      </c>
      <c r="D42" s="73"/>
      <c r="E42" s="59">
        <v>25378</v>
      </c>
      <c r="F42" s="92">
        <f t="shared" si="34"/>
        <v>146672</v>
      </c>
      <c r="G42" s="57"/>
      <c r="H42" s="59">
        <v>19285</v>
      </c>
      <c r="I42" s="59">
        <v>112322</v>
      </c>
      <c r="J42" s="57"/>
      <c r="K42" s="59">
        <v>10776</v>
      </c>
      <c r="L42" s="59">
        <v>67683</v>
      </c>
      <c r="M42" s="61" t="s">
        <v>7</v>
      </c>
      <c r="N42" s="56">
        <f t="shared" si="23"/>
        <v>31.59</v>
      </c>
      <c r="O42" s="56">
        <f t="shared" si="24"/>
        <v>30.58</v>
      </c>
      <c r="P42" s="61" t="s">
        <v>7</v>
      </c>
      <c r="Q42" s="62">
        <f t="shared" si="25"/>
        <v>135.5</v>
      </c>
      <c r="R42" s="62">
        <f t="shared" si="26"/>
        <v>116.7</v>
      </c>
      <c r="S42" s="58"/>
      <c r="T42" s="58"/>
      <c r="U42" s="58"/>
    </row>
    <row r="43" spans="1:21" ht="21" x14ac:dyDescent="0.35">
      <c r="B43" s="15" t="s">
        <v>36</v>
      </c>
      <c r="C43" s="11" t="s">
        <v>6</v>
      </c>
      <c r="D43" s="73"/>
      <c r="E43" s="59">
        <v>1027</v>
      </c>
      <c r="F43" s="92">
        <f t="shared" si="34"/>
        <v>5936</v>
      </c>
      <c r="G43" s="57"/>
      <c r="H43" s="59">
        <v>919</v>
      </c>
      <c r="I43" s="59">
        <v>5351</v>
      </c>
      <c r="J43" s="57"/>
      <c r="K43" s="59">
        <v>1021</v>
      </c>
      <c r="L43" s="59">
        <v>6411</v>
      </c>
      <c r="M43" s="61" t="s">
        <v>7</v>
      </c>
      <c r="N43" s="56">
        <f t="shared" si="23"/>
        <v>11.75</v>
      </c>
      <c r="O43" s="56">
        <f t="shared" si="24"/>
        <v>10.93</v>
      </c>
      <c r="P43" s="61" t="s">
        <v>7</v>
      </c>
      <c r="Q43" s="62">
        <f t="shared" ref="Q43" si="35">ROUND(E43/K43*100-100,2)</f>
        <v>0.59</v>
      </c>
      <c r="R43" s="62">
        <f t="shared" ref="R43" si="36">ROUND(F43/L43*100-100,2)</f>
        <v>-7.41</v>
      </c>
      <c r="S43" s="58"/>
      <c r="T43" s="58"/>
      <c r="U43" s="58"/>
    </row>
    <row r="44" spans="1:21" ht="21" x14ac:dyDescent="0.35">
      <c r="B44" s="15" t="s">
        <v>38</v>
      </c>
      <c r="C44" s="11" t="s">
        <v>6</v>
      </c>
      <c r="D44" s="73"/>
      <c r="E44" s="59">
        <v>9438</v>
      </c>
      <c r="F44" s="92">
        <f t="shared" si="34"/>
        <v>54547</v>
      </c>
      <c r="G44" s="57"/>
      <c r="H44" s="59">
        <v>7775</v>
      </c>
      <c r="I44" s="59">
        <v>45283</v>
      </c>
      <c r="J44" s="57"/>
      <c r="K44" s="59">
        <v>5424</v>
      </c>
      <c r="L44" s="59">
        <v>34067</v>
      </c>
      <c r="M44" s="61" t="s">
        <v>7</v>
      </c>
      <c r="N44" s="56">
        <f t="shared" si="23"/>
        <v>21.39</v>
      </c>
      <c r="O44" s="56">
        <f t="shared" si="24"/>
        <v>20.46</v>
      </c>
      <c r="P44" s="61" t="s">
        <v>7</v>
      </c>
      <c r="Q44" s="62">
        <f t="shared" si="25"/>
        <v>74</v>
      </c>
      <c r="R44" s="62">
        <f t="shared" si="26"/>
        <v>60.12</v>
      </c>
      <c r="S44" s="58"/>
      <c r="T44" s="58"/>
      <c r="U44" s="58"/>
    </row>
    <row r="45" spans="1:21" ht="21" x14ac:dyDescent="0.35">
      <c r="B45" s="15" t="s">
        <v>39</v>
      </c>
      <c r="C45" s="11" t="s">
        <v>6</v>
      </c>
      <c r="D45" s="73"/>
      <c r="E45" s="59">
        <v>2420</v>
      </c>
      <c r="F45" s="92">
        <f t="shared" si="34"/>
        <v>13986</v>
      </c>
      <c r="G45" s="57"/>
      <c r="H45" s="59">
        <v>1035</v>
      </c>
      <c r="I45" s="59">
        <v>6025</v>
      </c>
      <c r="J45" s="57"/>
      <c r="K45" s="59">
        <v>944</v>
      </c>
      <c r="L45" s="59">
        <v>5927</v>
      </c>
      <c r="M45" s="61" t="s">
        <v>7</v>
      </c>
      <c r="N45" s="56">
        <f t="shared" si="23"/>
        <v>133.82</v>
      </c>
      <c r="O45" s="56">
        <f t="shared" si="24"/>
        <v>132.13</v>
      </c>
      <c r="P45" s="61" t="s">
        <v>7</v>
      </c>
      <c r="Q45" s="62">
        <f t="shared" si="25"/>
        <v>156.36000000000001</v>
      </c>
      <c r="R45" s="62">
        <f t="shared" si="26"/>
        <v>135.97</v>
      </c>
      <c r="S45" s="58"/>
      <c r="T45" s="58"/>
      <c r="U45" s="58"/>
    </row>
    <row r="46" spans="1:21" ht="21" x14ac:dyDescent="0.35">
      <c r="B46" s="15" t="s">
        <v>40</v>
      </c>
      <c r="C46" s="11" t="s">
        <v>6</v>
      </c>
      <c r="D46" s="73"/>
      <c r="E46" s="59">
        <v>10281</v>
      </c>
      <c r="F46" s="92">
        <f t="shared" si="34"/>
        <v>59419</v>
      </c>
      <c r="G46" s="57"/>
      <c r="H46" s="59">
        <v>17517</v>
      </c>
      <c r="I46" s="59">
        <v>102022</v>
      </c>
      <c r="J46" s="57"/>
      <c r="K46" s="59">
        <v>9519</v>
      </c>
      <c r="L46" s="59">
        <v>59790</v>
      </c>
      <c r="M46" s="61" t="s">
        <v>7</v>
      </c>
      <c r="N46" s="56">
        <f t="shared" si="23"/>
        <v>-41.31</v>
      </c>
      <c r="O46" s="56">
        <f t="shared" si="24"/>
        <v>-41.76</v>
      </c>
      <c r="P46" s="61" t="s">
        <v>7</v>
      </c>
      <c r="Q46" s="62">
        <f t="shared" si="25"/>
        <v>8.01</v>
      </c>
      <c r="R46" s="62">
        <f t="shared" si="26"/>
        <v>-0.62</v>
      </c>
      <c r="S46" s="58"/>
      <c r="T46" s="58"/>
      <c r="U46" s="58"/>
    </row>
    <row r="47" spans="1:21" ht="21" x14ac:dyDescent="0.35">
      <c r="B47" s="15" t="s">
        <v>41</v>
      </c>
      <c r="C47" s="11" t="s">
        <v>6</v>
      </c>
      <c r="D47" s="73"/>
      <c r="E47" s="59">
        <v>318</v>
      </c>
      <c r="F47" s="92">
        <f t="shared" si="34"/>
        <v>1838</v>
      </c>
      <c r="G47" s="90"/>
      <c r="H47" s="91">
        <v>132</v>
      </c>
      <c r="I47" s="90">
        <v>767</v>
      </c>
      <c r="J47" s="57"/>
      <c r="K47" s="59">
        <v>37</v>
      </c>
      <c r="L47" s="59">
        <v>235</v>
      </c>
      <c r="M47" s="61" t="s">
        <v>7</v>
      </c>
      <c r="N47" s="56">
        <f t="shared" si="23"/>
        <v>140.91</v>
      </c>
      <c r="O47" s="56">
        <f t="shared" si="24"/>
        <v>139.63</v>
      </c>
      <c r="P47" s="61" t="s">
        <v>7</v>
      </c>
      <c r="Q47" s="62">
        <f t="shared" si="25"/>
        <v>759.46</v>
      </c>
      <c r="R47" s="62">
        <f t="shared" si="26"/>
        <v>682.13</v>
      </c>
      <c r="S47" s="58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3"/>
      <c r="C50" s="83"/>
      <c r="D50" s="83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103" t="s">
        <v>107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09" t="s">
        <v>66</v>
      </c>
      <c r="C54" s="85" t="s">
        <v>63</v>
      </c>
      <c r="D54" s="114" t="s">
        <v>108</v>
      </c>
      <c r="E54" s="115"/>
      <c r="F54" s="116"/>
      <c r="G54" s="117" t="s">
        <v>105</v>
      </c>
      <c r="H54" s="118"/>
      <c r="I54" s="119"/>
      <c r="J54" s="117" t="s">
        <v>109</v>
      </c>
      <c r="K54" s="118"/>
      <c r="L54" s="119"/>
      <c r="M54" s="112" t="s">
        <v>115</v>
      </c>
      <c r="N54" s="113"/>
      <c r="O54" s="113"/>
      <c r="P54" s="113"/>
      <c r="Q54" s="113"/>
      <c r="R54" s="113"/>
      <c r="S54" s="5"/>
      <c r="T54" s="25"/>
      <c r="U54" s="25"/>
    </row>
    <row r="55" spans="1:21" x14ac:dyDescent="0.3">
      <c r="A55" s="2" t="s">
        <v>1</v>
      </c>
      <c r="B55" s="110"/>
      <c r="C55" s="12" t="s">
        <v>64</v>
      </c>
      <c r="D55" s="21" t="s">
        <v>65</v>
      </c>
      <c r="F55" s="22"/>
      <c r="H55" s="23"/>
      <c r="J55" s="24"/>
      <c r="K55" s="23"/>
      <c r="L55" s="22"/>
      <c r="M55" s="101" t="s">
        <v>106</v>
      </c>
      <c r="N55" s="104"/>
      <c r="O55" s="102"/>
      <c r="P55" s="105" t="s">
        <v>104</v>
      </c>
      <c r="Q55" s="106"/>
      <c r="R55" s="106"/>
      <c r="S55" s="5"/>
      <c r="T55" s="25"/>
      <c r="U55" s="25"/>
    </row>
    <row r="56" spans="1:21" x14ac:dyDescent="0.3">
      <c r="A56" s="15" t="s">
        <v>2</v>
      </c>
      <c r="B56" s="110"/>
      <c r="C56" s="12" t="s">
        <v>67</v>
      </c>
      <c r="D56" s="21" t="s">
        <v>68</v>
      </c>
      <c r="E56" s="107" t="s">
        <v>69</v>
      </c>
      <c r="F56" s="108"/>
      <c r="G56" s="15" t="s">
        <v>68</v>
      </c>
      <c r="H56" s="107" t="s">
        <v>69</v>
      </c>
      <c r="I56" s="108"/>
      <c r="J56" s="26" t="s">
        <v>68</v>
      </c>
      <c r="K56" s="107" t="s">
        <v>69</v>
      </c>
      <c r="L56" s="108"/>
      <c r="M56" s="26" t="s">
        <v>68</v>
      </c>
      <c r="N56" s="101" t="s">
        <v>69</v>
      </c>
      <c r="O56" s="102"/>
      <c r="P56" s="26" t="s">
        <v>68</v>
      </c>
      <c r="Q56" s="101" t="s">
        <v>69</v>
      </c>
      <c r="R56" s="104"/>
      <c r="S56" s="5"/>
      <c r="T56" s="25"/>
      <c r="U56" s="25"/>
    </row>
    <row r="57" spans="1:21" x14ac:dyDescent="0.3">
      <c r="A57" s="9"/>
      <c r="B57" s="111"/>
      <c r="C57" s="86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37">SUM(E59:E63)</f>
        <v>377646</v>
      </c>
      <c r="F58" s="59">
        <f t="shared" si="37"/>
        <v>2182603</v>
      </c>
      <c r="G58" s="73"/>
      <c r="H58" s="59">
        <f t="shared" si="37"/>
        <v>275456</v>
      </c>
      <c r="I58" s="59">
        <f t="shared" si="37"/>
        <v>1604338</v>
      </c>
      <c r="J58" s="73"/>
      <c r="K58" s="59">
        <f t="shared" si="37"/>
        <v>123864</v>
      </c>
      <c r="L58" s="59">
        <f t="shared" si="37"/>
        <v>777977</v>
      </c>
      <c r="M58" s="61" t="s">
        <v>7</v>
      </c>
      <c r="N58" s="56">
        <f t="shared" ref="N58:O58" si="38">ROUND(E58/H58*100-100,2)</f>
        <v>37.1</v>
      </c>
      <c r="O58" s="56">
        <f t="shared" si="38"/>
        <v>36.04</v>
      </c>
      <c r="P58" s="61" t="s">
        <v>7</v>
      </c>
      <c r="Q58" s="62">
        <f t="shared" ref="Q58:Q62" si="39">ROUND(E58/K58*100-100,2)</f>
        <v>204.89</v>
      </c>
      <c r="R58" s="62">
        <f t="shared" ref="R58:R62" si="40">ROUND(F58/L58*100-100,2)</f>
        <v>180.55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87">
        <v>2068386</v>
      </c>
      <c r="E59" s="59">
        <v>218224</v>
      </c>
      <c r="F59" s="92">
        <f>ROUND(E59/173.025502*1000,0)</f>
        <v>1261224</v>
      </c>
      <c r="G59" s="59">
        <v>1312654</v>
      </c>
      <c r="H59" s="59">
        <v>123454</v>
      </c>
      <c r="I59" s="59">
        <v>719034</v>
      </c>
      <c r="J59" s="59">
        <v>970818</v>
      </c>
      <c r="K59" s="74">
        <v>49073</v>
      </c>
      <c r="L59" s="74">
        <v>308226</v>
      </c>
      <c r="M59" s="62">
        <f>ROUND(D59/G59*100-100,2)</f>
        <v>57.57</v>
      </c>
      <c r="N59" s="56">
        <f t="shared" ref="N59:N62" si="41">ROUND(E59/H59*100-100,2)</f>
        <v>76.77</v>
      </c>
      <c r="O59" s="56">
        <f t="shared" ref="O59:O62" si="42">ROUND(F59/I59*100-100,2)</f>
        <v>75.41</v>
      </c>
      <c r="P59" s="62">
        <f>ROUND(D59/J59*100-100,2)</f>
        <v>113.06</v>
      </c>
      <c r="Q59" s="62">
        <f t="shared" si="39"/>
        <v>344.69</v>
      </c>
      <c r="R59" s="62">
        <f t="shared" si="40"/>
        <v>309.19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774741</v>
      </c>
      <c r="E60" s="59">
        <v>75456</v>
      </c>
      <c r="F60" s="92">
        <f>ROUND(E60/173.025502*1000,0)</f>
        <v>436098</v>
      </c>
      <c r="G60" s="59">
        <v>685391</v>
      </c>
      <c r="H60" s="59">
        <v>62718</v>
      </c>
      <c r="I60" s="59">
        <v>365288</v>
      </c>
      <c r="J60" s="59">
        <v>730911</v>
      </c>
      <c r="K60" s="74">
        <v>32717</v>
      </c>
      <c r="L60" s="74">
        <v>205490</v>
      </c>
      <c r="M60" s="62">
        <f>ROUND(D60/G60*100-100,2)</f>
        <v>13.04</v>
      </c>
      <c r="N60" s="56">
        <f t="shared" si="41"/>
        <v>20.309999999999999</v>
      </c>
      <c r="O60" s="56">
        <f t="shared" si="42"/>
        <v>19.38</v>
      </c>
      <c r="P60" s="62">
        <f>ROUND(D60/J60*100-100,2)</f>
        <v>6</v>
      </c>
      <c r="Q60" s="62">
        <f t="shared" si="39"/>
        <v>130.63</v>
      </c>
      <c r="R60" s="62">
        <f t="shared" si="40"/>
        <v>112.22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72372</v>
      </c>
      <c r="F61" s="92">
        <f>ROUND(E61/173.025502*1000,0)</f>
        <v>418274</v>
      </c>
      <c r="G61" s="59"/>
      <c r="H61" s="59">
        <v>81608</v>
      </c>
      <c r="I61" s="59">
        <v>475311</v>
      </c>
      <c r="J61" s="59"/>
      <c r="K61" s="74">
        <v>35838</v>
      </c>
      <c r="L61" s="74">
        <v>225095</v>
      </c>
      <c r="M61" s="62"/>
      <c r="N61" s="56">
        <f t="shared" si="41"/>
        <v>-11.32</v>
      </c>
      <c r="O61" s="56">
        <f t="shared" si="42"/>
        <v>-12</v>
      </c>
      <c r="P61" s="61" t="s">
        <v>7</v>
      </c>
      <c r="Q61" s="62">
        <f t="shared" si="39"/>
        <v>101.94</v>
      </c>
      <c r="R61" s="62">
        <f t="shared" si="40"/>
        <v>85.82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11587</v>
      </c>
      <c r="F62" s="92">
        <f>ROUND(E62/173.025502*1000,0)</f>
        <v>66967</v>
      </c>
      <c r="G62" s="59"/>
      <c r="H62" s="59">
        <v>7675</v>
      </c>
      <c r="I62" s="59">
        <v>44701</v>
      </c>
      <c r="J62" s="59"/>
      <c r="K62" s="74">
        <v>6235</v>
      </c>
      <c r="L62" s="74">
        <v>39162</v>
      </c>
      <c r="M62" s="62"/>
      <c r="N62" s="56">
        <f t="shared" si="41"/>
        <v>50.97</v>
      </c>
      <c r="O62" s="56">
        <f t="shared" si="42"/>
        <v>49.81</v>
      </c>
      <c r="P62" s="61" t="s">
        <v>7</v>
      </c>
      <c r="Q62" s="62">
        <f t="shared" si="39"/>
        <v>85.84</v>
      </c>
      <c r="R62" s="62">
        <f t="shared" si="40"/>
        <v>71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7</v>
      </c>
      <c r="F63" s="92">
        <f>ROUND(E63/173.025502*1000,0)</f>
        <v>40</v>
      </c>
      <c r="G63" s="59"/>
      <c r="H63" s="59">
        <v>1</v>
      </c>
      <c r="I63" s="59">
        <v>4</v>
      </c>
      <c r="J63" s="59"/>
      <c r="K63" s="74">
        <v>1</v>
      </c>
      <c r="L63" s="74">
        <v>4</v>
      </c>
      <c r="M63" s="62"/>
      <c r="N63" s="56">
        <f t="shared" ref="N63" si="43">ROUND(E63/H63*100-100,2)</f>
        <v>600</v>
      </c>
      <c r="O63" s="56">
        <f t="shared" ref="O63" si="44">ROUND(F63/I63*100-100,2)</f>
        <v>900</v>
      </c>
      <c r="P63" s="61" t="s">
        <v>7</v>
      </c>
      <c r="Q63" s="62">
        <f t="shared" ref="Q63" si="45">ROUND(E63/K63*100-100,2)</f>
        <v>600</v>
      </c>
      <c r="R63" s="62">
        <f t="shared" ref="R63" si="46">ROUND(F63/L63*100-100,2)</f>
        <v>900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2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47">SUM(E66:E70)</f>
        <v>74192</v>
      </c>
      <c r="F65" s="59">
        <f t="shared" si="47"/>
        <v>428792</v>
      </c>
      <c r="G65" s="73"/>
      <c r="H65" s="59">
        <f t="shared" si="47"/>
        <v>66325</v>
      </c>
      <c r="I65" s="59">
        <f t="shared" si="47"/>
        <v>386301</v>
      </c>
      <c r="J65" s="73"/>
      <c r="K65" s="59">
        <f t="shared" si="47"/>
        <v>50536</v>
      </c>
      <c r="L65" s="59">
        <f t="shared" si="47"/>
        <v>317411</v>
      </c>
      <c r="M65" s="61" t="s">
        <v>7</v>
      </c>
      <c r="N65" s="56">
        <f t="shared" ref="N65:O70" si="48">ROUND(E65/H65*100-100,2)</f>
        <v>11.86</v>
      </c>
      <c r="O65" s="56">
        <f t="shared" si="48"/>
        <v>11</v>
      </c>
      <c r="P65" s="61" t="s">
        <v>7</v>
      </c>
      <c r="Q65" s="62">
        <f t="shared" ref="Q65:Q70" si="49">ROUND(E65/K65*100-100,2)</f>
        <v>46.81</v>
      </c>
      <c r="R65" s="62">
        <f t="shared" ref="R65:R70" si="50">ROUND(F65/L65*100-100,2)</f>
        <v>35.090000000000003</v>
      </c>
      <c r="S65" s="58"/>
      <c r="T65" s="58"/>
      <c r="U65" s="58"/>
    </row>
    <row r="66" spans="1:22" ht="21" x14ac:dyDescent="0.35">
      <c r="A66" s="15"/>
      <c r="B66" s="15" t="s">
        <v>81</v>
      </c>
      <c r="C66" s="11" t="s">
        <v>9</v>
      </c>
      <c r="D66" s="60">
        <v>77991</v>
      </c>
      <c r="E66" s="59">
        <v>30826</v>
      </c>
      <c r="F66" s="92">
        <f>ROUND(E66/173.025502*1000,0)</f>
        <v>178159</v>
      </c>
      <c r="G66" s="60">
        <v>69214</v>
      </c>
      <c r="H66" s="59">
        <v>25678</v>
      </c>
      <c r="I66" s="59">
        <v>149559</v>
      </c>
      <c r="J66" s="59">
        <v>55895</v>
      </c>
      <c r="K66" s="59">
        <v>13548</v>
      </c>
      <c r="L66" s="53">
        <v>85093</v>
      </c>
      <c r="M66" s="62">
        <f t="shared" ref="M66:M69" si="51">ROUND(D66/G66*100-100,2)</f>
        <v>12.68</v>
      </c>
      <c r="N66" s="56">
        <f t="shared" si="48"/>
        <v>20.05</v>
      </c>
      <c r="O66" s="56">
        <f t="shared" si="48"/>
        <v>19.12</v>
      </c>
      <c r="P66" s="62">
        <f t="shared" ref="P66:P69" si="52">ROUND(D66/J66*100-100,2)</f>
        <v>39.53</v>
      </c>
      <c r="Q66" s="62">
        <f t="shared" si="49"/>
        <v>127.53</v>
      </c>
      <c r="R66" s="62">
        <f t="shared" si="50"/>
        <v>109.37</v>
      </c>
      <c r="S66" s="58"/>
      <c r="T66" s="58"/>
      <c r="U66" s="58"/>
    </row>
    <row r="67" spans="1:22" ht="21" x14ac:dyDescent="0.35">
      <c r="B67" s="15" t="s">
        <v>82</v>
      </c>
      <c r="C67" s="11" t="s">
        <v>9</v>
      </c>
      <c r="D67" s="59">
        <v>26167.427</v>
      </c>
      <c r="E67" s="59">
        <v>9043</v>
      </c>
      <c r="F67" s="92">
        <f>ROUND(E67/173.025502*1000,0)</f>
        <v>52264</v>
      </c>
      <c r="G67" s="59">
        <v>35435</v>
      </c>
      <c r="H67" s="59">
        <v>11067</v>
      </c>
      <c r="I67" s="59">
        <v>64459</v>
      </c>
      <c r="J67" s="59">
        <v>34101</v>
      </c>
      <c r="K67" s="59">
        <v>6410</v>
      </c>
      <c r="L67" s="53">
        <v>40259</v>
      </c>
      <c r="M67" s="62">
        <f t="shared" si="51"/>
        <v>-26.15</v>
      </c>
      <c r="N67" s="56">
        <f t="shared" si="48"/>
        <v>-18.29</v>
      </c>
      <c r="O67" s="56">
        <f t="shared" si="48"/>
        <v>-18.920000000000002</v>
      </c>
      <c r="P67" s="62">
        <f t="shared" si="52"/>
        <v>-23.26</v>
      </c>
      <c r="Q67" s="62">
        <f t="shared" si="49"/>
        <v>41.08</v>
      </c>
      <c r="R67" s="62">
        <f t="shared" si="50"/>
        <v>29.82</v>
      </c>
      <c r="S67" s="58"/>
      <c r="T67" s="58"/>
      <c r="U67" s="58"/>
    </row>
    <row r="68" spans="1:22" ht="21" x14ac:dyDescent="0.35">
      <c r="A68" s="15" t="s">
        <v>0</v>
      </c>
      <c r="B68" s="15" t="s">
        <v>83</v>
      </c>
      <c r="C68" s="11" t="s">
        <v>9</v>
      </c>
      <c r="D68" s="59">
        <v>31637.994999999999</v>
      </c>
      <c r="E68" s="59">
        <v>11754</v>
      </c>
      <c r="F68" s="92">
        <f>ROUND(E68/173.025502*1000,0)</f>
        <v>67932</v>
      </c>
      <c r="G68" s="59">
        <v>21608</v>
      </c>
      <c r="H68" s="59">
        <v>8543</v>
      </c>
      <c r="I68" s="59">
        <v>49756</v>
      </c>
      <c r="J68" s="59">
        <v>41487</v>
      </c>
      <c r="K68" s="59">
        <v>9853</v>
      </c>
      <c r="L68" s="53">
        <v>61885</v>
      </c>
      <c r="M68" s="62">
        <f t="shared" si="51"/>
        <v>46.42</v>
      </c>
      <c r="N68" s="56">
        <f t="shared" si="48"/>
        <v>37.590000000000003</v>
      </c>
      <c r="O68" s="56">
        <f t="shared" si="48"/>
        <v>36.53</v>
      </c>
      <c r="P68" s="62">
        <f t="shared" si="52"/>
        <v>-23.74</v>
      </c>
      <c r="Q68" s="62">
        <f t="shared" si="49"/>
        <v>19.29</v>
      </c>
      <c r="R68" s="62">
        <f t="shared" si="50"/>
        <v>9.77</v>
      </c>
      <c r="S68" s="58"/>
      <c r="T68" s="58"/>
      <c r="U68" s="58"/>
    </row>
    <row r="69" spans="1:22" ht="21" x14ac:dyDescent="0.35">
      <c r="A69" s="15" t="s">
        <v>0</v>
      </c>
      <c r="B69" s="15" t="s">
        <v>84</v>
      </c>
      <c r="C69" s="11" t="s">
        <v>9</v>
      </c>
      <c r="D69" s="59">
        <v>85661.527000000002</v>
      </c>
      <c r="E69" s="59">
        <v>6385</v>
      </c>
      <c r="F69" s="92">
        <f>ROUND(E69/173.025502*1000,0)</f>
        <v>36902</v>
      </c>
      <c r="G69" s="59">
        <v>79594</v>
      </c>
      <c r="H69" s="59">
        <v>5587</v>
      </c>
      <c r="I69" s="59">
        <v>32540</v>
      </c>
      <c r="J69" s="59">
        <v>85923</v>
      </c>
      <c r="K69" s="59">
        <v>5607</v>
      </c>
      <c r="L69" s="53">
        <v>35217</v>
      </c>
      <c r="M69" s="62">
        <f t="shared" si="51"/>
        <v>7.62</v>
      </c>
      <c r="N69" s="56">
        <f t="shared" si="48"/>
        <v>14.28</v>
      </c>
      <c r="O69" s="56">
        <f t="shared" si="48"/>
        <v>13.41</v>
      </c>
      <c r="P69" s="62">
        <f t="shared" si="52"/>
        <v>-0.3</v>
      </c>
      <c r="Q69" s="62">
        <f t="shared" si="49"/>
        <v>13.88</v>
      </c>
      <c r="R69" s="62">
        <f t="shared" si="50"/>
        <v>4.78</v>
      </c>
      <c r="S69" s="58"/>
      <c r="T69" s="58"/>
      <c r="U69" s="58"/>
    </row>
    <row r="70" spans="1:22" ht="21" x14ac:dyDescent="0.35">
      <c r="A70" s="15"/>
      <c r="B70" s="15" t="s">
        <v>85</v>
      </c>
      <c r="C70" s="11" t="s">
        <v>49</v>
      </c>
      <c r="D70" s="64"/>
      <c r="E70" s="59">
        <v>16184</v>
      </c>
      <c r="F70" s="92">
        <f>ROUND(E70/173.025502*1000,0)</f>
        <v>93535</v>
      </c>
      <c r="G70" s="64"/>
      <c r="H70" s="59">
        <v>15450</v>
      </c>
      <c r="I70" s="59">
        <v>89987</v>
      </c>
      <c r="J70" s="73"/>
      <c r="K70" s="59">
        <v>15118</v>
      </c>
      <c r="L70" s="59">
        <v>94957</v>
      </c>
      <c r="M70" s="62"/>
      <c r="N70" s="56">
        <f t="shared" si="48"/>
        <v>4.75</v>
      </c>
      <c r="O70" s="56">
        <f t="shared" si="48"/>
        <v>3.94</v>
      </c>
      <c r="P70" s="62"/>
      <c r="Q70" s="62">
        <f t="shared" si="49"/>
        <v>7.05</v>
      </c>
      <c r="R70" s="62">
        <f t="shared" si="50"/>
        <v>-1.5</v>
      </c>
      <c r="S70" s="58"/>
      <c r="T70" s="58"/>
      <c r="U70" s="58"/>
    </row>
    <row r="71" spans="1:22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2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53">SUM(E73:E77)</f>
        <v>270314</v>
      </c>
      <c r="F72" s="59">
        <f t="shared" si="53"/>
        <v>1562278</v>
      </c>
      <c r="G72" s="73"/>
      <c r="H72" s="59">
        <f t="shared" si="53"/>
        <v>194357</v>
      </c>
      <c r="I72" s="59">
        <f t="shared" si="53"/>
        <v>1131992</v>
      </c>
      <c r="J72" s="59"/>
      <c r="K72" s="59">
        <f t="shared" si="53"/>
        <v>102316</v>
      </c>
      <c r="L72" s="59">
        <f t="shared" si="53"/>
        <v>642640</v>
      </c>
      <c r="M72" s="61" t="s">
        <v>7</v>
      </c>
      <c r="N72" s="56">
        <f t="shared" ref="N72:O77" si="54">ROUND(E72/H72*100-100,2)</f>
        <v>39.08</v>
      </c>
      <c r="O72" s="56">
        <f t="shared" si="54"/>
        <v>38.01</v>
      </c>
      <c r="P72" s="61" t="s">
        <v>7</v>
      </c>
      <c r="Q72" s="62">
        <f t="shared" ref="Q72:Q77" si="55">ROUND(E72/K72*100-100,2)</f>
        <v>164.2</v>
      </c>
      <c r="R72" s="62">
        <f t="shared" ref="R72:R77" si="56">ROUND(F72/L72*100-100,2)</f>
        <v>143.1</v>
      </c>
      <c r="S72" s="58"/>
      <c r="T72" s="58"/>
      <c r="U72" s="58"/>
    </row>
    <row r="73" spans="1:22" ht="21" x14ac:dyDescent="0.35">
      <c r="A73" s="15" t="s">
        <v>0</v>
      </c>
      <c r="B73" s="15" t="s">
        <v>86</v>
      </c>
      <c r="C73" s="11" t="s">
        <v>52</v>
      </c>
      <c r="D73" s="59">
        <v>55530</v>
      </c>
      <c r="E73" s="59">
        <v>4243</v>
      </c>
      <c r="F73" s="92">
        <f>ROUND(E73/173.025502*1000,0)</f>
        <v>24522</v>
      </c>
      <c r="G73" s="59">
        <v>349480</v>
      </c>
      <c r="H73" s="59">
        <v>39131</v>
      </c>
      <c r="I73" s="59">
        <v>227913</v>
      </c>
      <c r="J73" s="59">
        <v>121896</v>
      </c>
      <c r="K73" s="59">
        <v>6664</v>
      </c>
      <c r="L73" s="59">
        <v>41855</v>
      </c>
      <c r="M73" s="62">
        <f>ROUND(D73/G73*100-100,2)</f>
        <v>-84.11</v>
      </c>
      <c r="N73" s="56">
        <f>ROUND(E73/H73*100-100,2)</f>
        <v>-89.16</v>
      </c>
      <c r="O73" s="56">
        <f t="shared" si="54"/>
        <v>-89.24</v>
      </c>
      <c r="P73" s="62">
        <f>ROUND(D73/J73*100-100,2)</f>
        <v>-54.44</v>
      </c>
      <c r="Q73" s="62">
        <f t="shared" si="55"/>
        <v>-36.33</v>
      </c>
      <c r="R73" s="62">
        <f t="shared" si="56"/>
        <v>-41.41</v>
      </c>
      <c r="S73" s="58"/>
      <c r="T73" s="58"/>
      <c r="U73" s="58"/>
    </row>
    <row r="74" spans="1:22" ht="21" x14ac:dyDescent="0.35">
      <c r="B74" s="15" t="s">
        <v>87</v>
      </c>
      <c r="C74" s="11" t="s">
        <v>52</v>
      </c>
      <c r="D74" s="59">
        <v>4090.761</v>
      </c>
      <c r="E74" s="59">
        <v>4082</v>
      </c>
      <c r="F74" s="92">
        <f>ROUND(E74/173.025502*1000,0)</f>
        <v>23592</v>
      </c>
      <c r="G74" s="59">
        <v>2391</v>
      </c>
      <c r="H74" s="59">
        <v>2026</v>
      </c>
      <c r="I74" s="59">
        <v>11799</v>
      </c>
      <c r="J74" s="59">
        <v>3108</v>
      </c>
      <c r="K74" s="59">
        <v>2282</v>
      </c>
      <c r="L74" s="59">
        <v>14335</v>
      </c>
      <c r="M74" s="62">
        <f>ROUND(D74/G74*100-100,2)</f>
        <v>71.09</v>
      </c>
      <c r="N74" s="56">
        <f t="shared" si="54"/>
        <v>101.48</v>
      </c>
      <c r="O74" s="56">
        <f t="shared" si="54"/>
        <v>99.95</v>
      </c>
      <c r="P74" s="62">
        <f>ROUND(D74/J74*100-100,2)</f>
        <v>31.62</v>
      </c>
      <c r="Q74" s="62">
        <f t="shared" si="55"/>
        <v>78.88</v>
      </c>
      <c r="R74" s="62">
        <f t="shared" si="56"/>
        <v>64.58</v>
      </c>
      <c r="S74" s="58"/>
      <c r="T74" s="58"/>
      <c r="U74" s="58"/>
    </row>
    <row r="75" spans="1:22" ht="21" x14ac:dyDescent="0.35">
      <c r="B75" s="15" t="s">
        <v>88</v>
      </c>
      <c r="C75" s="11" t="s">
        <v>52</v>
      </c>
      <c r="D75" s="59">
        <v>180040.15400000001</v>
      </c>
      <c r="E75" s="59">
        <v>51515</v>
      </c>
      <c r="F75" s="92">
        <f>ROUND(E75/173.025502*1000,0)</f>
        <v>297731</v>
      </c>
      <c r="G75" s="59">
        <v>131374</v>
      </c>
      <c r="H75" s="59">
        <v>35974</v>
      </c>
      <c r="I75" s="59">
        <v>209521</v>
      </c>
      <c r="J75" s="59">
        <v>155652</v>
      </c>
      <c r="K75" s="59">
        <v>30709</v>
      </c>
      <c r="L75" s="59">
        <v>192881</v>
      </c>
      <c r="M75" s="62">
        <f>ROUND(D75/G75*100-100,2)</f>
        <v>37.04</v>
      </c>
      <c r="N75" s="56">
        <f t="shared" si="54"/>
        <v>43.2</v>
      </c>
      <c r="O75" s="56">
        <f t="shared" si="54"/>
        <v>42.1</v>
      </c>
      <c r="P75" s="62">
        <f>ROUND(D75/J75*100-100,2)</f>
        <v>15.67</v>
      </c>
      <c r="Q75" s="62">
        <f t="shared" si="55"/>
        <v>67.75</v>
      </c>
      <c r="R75" s="62">
        <f t="shared" si="56"/>
        <v>54.36</v>
      </c>
      <c r="S75" s="58"/>
      <c r="T75" s="58"/>
      <c r="U75" s="58"/>
    </row>
    <row r="76" spans="1:22" s="100" customFormat="1" ht="21" x14ac:dyDescent="0.35">
      <c r="B76" s="38" t="s">
        <v>89</v>
      </c>
      <c r="C76" s="93" t="s">
        <v>52</v>
      </c>
      <c r="D76" s="87">
        <v>4211</v>
      </c>
      <c r="E76" s="87">
        <v>119194</v>
      </c>
      <c r="F76" s="95">
        <f>ROUND(E76/173.025502*1000,0)</f>
        <v>688881</v>
      </c>
      <c r="G76" s="87">
        <v>2032</v>
      </c>
      <c r="H76" s="87">
        <v>49292</v>
      </c>
      <c r="I76" s="87">
        <v>287090</v>
      </c>
      <c r="J76" s="87">
        <v>1689</v>
      </c>
      <c r="K76" s="87">
        <v>12511</v>
      </c>
      <c r="L76" s="87">
        <v>78579</v>
      </c>
      <c r="M76" s="96">
        <f>ROUND(D76/G76*100-100,2)</f>
        <v>107.23</v>
      </c>
      <c r="N76" s="97">
        <f t="shared" si="54"/>
        <v>141.81</v>
      </c>
      <c r="O76" s="97">
        <f t="shared" si="54"/>
        <v>139.94999999999999</v>
      </c>
      <c r="P76" s="96">
        <f>ROUND(D76/J76*100-100,2)</f>
        <v>149.32</v>
      </c>
      <c r="Q76" s="96">
        <f t="shared" si="55"/>
        <v>852.71</v>
      </c>
      <c r="R76" s="96">
        <f t="shared" si="56"/>
        <v>776.67</v>
      </c>
      <c r="S76" s="98"/>
      <c r="T76" s="98"/>
      <c r="U76" s="98"/>
      <c r="V76" s="99"/>
    </row>
    <row r="77" spans="1:22" ht="21" x14ac:dyDescent="0.35">
      <c r="B77" s="15" t="s">
        <v>90</v>
      </c>
      <c r="C77" s="11" t="s">
        <v>49</v>
      </c>
      <c r="D77" s="73"/>
      <c r="E77" s="59">
        <v>91280</v>
      </c>
      <c r="F77" s="92">
        <f>ROUND(E77/173.025502*1000,0)</f>
        <v>527552</v>
      </c>
      <c r="G77" s="73"/>
      <c r="H77" s="59">
        <v>67934</v>
      </c>
      <c r="I77" s="59">
        <v>395669</v>
      </c>
      <c r="J77" s="73"/>
      <c r="K77" s="59">
        <v>50150</v>
      </c>
      <c r="L77" s="59">
        <v>314990</v>
      </c>
      <c r="M77" s="61" t="s">
        <v>7</v>
      </c>
      <c r="N77" s="56">
        <f t="shared" si="54"/>
        <v>34.369999999999997</v>
      </c>
      <c r="O77" s="56">
        <f t="shared" si="54"/>
        <v>33.33</v>
      </c>
      <c r="P77" s="61" t="s">
        <v>7</v>
      </c>
      <c r="Q77" s="62">
        <f t="shared" si="55"/>
        <v>82.01</v>
      </c>
      <c r="R77" s="62">
        <f t="shared" si="56"/>
        <v>67.48</v>
      </c>
      <c r="S77" s="58"/>
      <c r="T77" s="58"/>
      <c r="U77" s="58"/>
    </row>
    <row r="78" spans="1:22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2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57">SUM(E80:E84)</f>
        <v>114866</v>
      </c>
      <c r="F79" s="59">
        <f t="shared" si="57"/>
        <v>663868</v>
      </c>
      <c r="G79" s="73"/>
      <c r="H79" s="59">
        <f t="shared" si="57"/>
        <v>96670</v>
      </c>
      <c r="I79" s="59">
        <f t="shared" si="57"/>
        <v>563038</v>
      </c>
      <c r="J79" s="73"/>
      <c r="K79" s="59">
        <f t="shared" si="57"/>
        <v>66905</v>
      </c>
      <c r="L79" s="59">
        <f t="shared" si="57"/>
        <v>420224</v>
      </c>
      <c r="M79" s="61" t="s">
        <v>7</v>
      </c>
      <c r="N79" s="56">
        <f t="shared" ref="N79:O84" si="58">ROUND(E79/H79*100-100,2)</f>
        <v>18.82</v>
      </c>
      <c r="O79" s="56">
        <f t="shared" si="58"/>
        <v>17.91</v>
      </c>
      <c r="P79" s="61" t="s">
        <v>7</v>
      </c>
      <c r="Q79" s="62">
        <f t="shared" ref="Q79:Q84" si="59">ROUND(E79/K79*100-100,2)</f>
        <v>71.69</v>
      </c>
      <c r="R79" s="62">
        <f t="shared" ref="R79:R84" si="60">ROUND(F79/L79*100-100,2)</f>
        <v>57.98</v>
      </c>
      <c r="S79" s="58"/>
      <c r="T79" s="58"/>
      <c r="U79" s="58"/>
    </row>
    <row r="80" spans="1:22" s="100" customFormat="1" ht="21" x14ac:dyDescent="0.35">
      <c r="A80" s="38"/>
      <c r="B80" s="38" t="s">
        <v>91</v>
      </c>
      <c r="C80" s="93" t="s">
        <v>55</v>
      </c>
      <c r="D80" s="87">
        <v>48</v>
      </c>
      <c r="E80" s="87">
        <v>555</v>
      </c>
      <c r="F80" s="95">
        <f>ROUND(E80/173.025502*1000,0)</f>
        <v>3208</v>
      </c>
      <c r="G80" s="87">
        <v>20</v>
      </c>
      <c r="H80" s="87">
        <v>227</v>
      </c>
      <c r="I80" s="87">
        <v>1324</v>
      </c>
      <c r="J80" s="87">
        <v>25</v>
      </c>
      <c r="K80" s="87">
        <v>243</v>
      </c>
      <c r="L80" s="87">
        <v>1527</v>
      </c>
      <c r="M80" s="96">
        <f>ROUND(D80/G80*100-100,2)</f>
        <v>140</v>
      </c>
      <c r="N80" s="97">
        <f t="shared" ref="N80" si="61">ROUND(E80/H80*100-100,2)</f>
        <v>144.49</v>
      </c>
      <c r="O80" s="97">
        <f t="shared" ref="O80" si="62">ROUND(F80/I80*100-100,2)</f>
        <v>142.30000000000001</v>
      </c>
      <c r="P80" s="96">
        <f>ROUND(D80/J80*100-100,2)</f>
        <v>92</v>
      </c>
      <c r="Q80" s="96">
        <f t="shared" ref="Q80" si="63">ROUND(E80/K80*100-100,2)</f>
        <v>128.4</v>
      </c>
      <c r="R80" s="96">
        <f t="shared" ref="R80" si="64">ROUND(F80/L80*100-100,2)</f>
        <v>110.09</v>
      </c>
      <c r="S80" s="98"/>
      <c r="T80" s="98"/>
      <c r="U80" s="98"/>
      <c r="V80" s="99"/>
    </row>
    <row r="81" spans="1:22" ht="21" x14ac:dyDescent="0.35">
      <c r="B81" s="15" t="s">
        <v>92</v>
      </c>
      <c r="C81" s="11" t="s">
        <v>52</v>
      </c>
      <c r="D81" s="59">
        <v>455646</v>
      </c>
      <c r="E81" s="59">
        <v>47603</v>
      </c>
      <c r="F81" s="92">
        <f>ROUND(E81/173.025502*1000,0)</f>
        <v>275121</v>
      </c>
      <c r="G81" s="59">
        <v>347837</v>
      </c>
      <c r="H81" s="59">
        <v>35034</v>
      </c>
      <c r="I81" s="59">
        <v>204048</v>
      </c>
      <c r="J81" s="59">
        <v>382561</v>
      </c>
      <c r="K81" s="59">
        <v>21563</v>
      </c>
      <c r="L81" s="59">
        <v>135434</v>
      </c>
      <c r="M81" s="62">
        <f>ROUND(D81/G81*100-100,2)</f>
        <v>30.99</v>
      </c>
      <c r="N81" s="56">
        <f t="shared" si="58"/>
        <v>35.880000000000003</v>
      </c>
      <c r="O81" s="56">
        <f t="shared" si="58"/>
        <v>34.83</v>
      </c>
      <c r="P81" s="62">
        <f>ROUND(D81/J81*100-100,2)</f>
        <v>19.100000000000001</v>
      </c>
      <c r="Q81" s="62">
        <f t="shared" si="59"/>
        <v>120.76</v>
      </c>
      <c r="R81" s="62">
        <f t="shared" si="60"/>
        <v>103.14</v>
      </c>
      <c r="S81" s="58"/>
      <c r="T81" s="58"/>
      <c r="U81" s="58"/>
    </row>
    <row r="82" spans="1:22" ht="21" x14ac:dyDescent="0.35">
      <c r="B82" s="38" t="s">
        <v>93</v>
      </c>
      <c r="C82" s="11" t="s">
        <v>52</v>
      </c>
      <c r="D82" s="59">
        <v>299861</v>
      </c>
      <c r="E82" s="59">
        <v>48005</v>
      </c>
      <c r="F82" s="92">
        <f>ROUND(E82/173.025502*1000,0)</f>
        <v>277445</v>
      </c>
      <c r="G82" s="59">
        <v>368315</v>
      </c>
      <c r="H82" s="59">
        <v>46693</v>
      </c>
      <c r="I82" s="59">
        <v>271955</v>
      </c>
      <c r="J82" s="59">
        <v>343692</v>
      </c>
      <c r="K82" s="59">
        <v>31472</v>
      </c>
      <c r="L82" s="59">
        <v>197674</v>
      </c>
      <c r="M82" s="62">
        <f>ROUND(D82/G82*100-100,2)</f>
        <v>-18.59</v>
      </c>
      <c r="N82" s="56">
        <f t="shared" si="58"/>
        <v>2.81</v>
      </c>
      <c r="O82" s="56">
        <f t="shared" si="58"/>
        <v>2.02</v>
      </c>
      <c r="P82" s="62">
        <f>ROUND(D82/J82*100-100,2)</f>
        <v>-12.75</v>
      </c>
      <c r="Q82" s="62">
        <f t="shared" si="59"/>
        <v>52.53</v>
      </c>
      <c r="R82" s="62">
        <f t="shared" si="60"/>
        <v>40.35</v>
      </c>
      <c r="S82" s="58"/>
      <c r="T82" s="58"/>
      <c r="U82" s="58"/>
    </row>
    <row r="83" spans="1:22" ht="21" x14ac:dyDescent="0.35">
      <c r="B83" s="15" t="s">
        <v>94</v>
      </c>
      <c r="C83" s="11" t="s">
        <v>49</v>
      </c>
      <c r="D83" s="73"/>
      <c r="E83" s="59">
        <v>2845</v>
      </c>
      <c r="F83" s="92">
        <f>ROUND(E83/173.025502*1000,0)</f>
        <v>16443</v>
      </c>
      <c r="G83" s="73"/>
      <c r="H83" s="59">
        <v>2910</v>
      </c>
      <c r="I83" s="59">
        <v>16951</v>
      </c>
      <c r="J83" s="73"/>
      <c r="K83" s="59">
        <v>2282</v>
      </c>
      <c r="L83" s="59">
        <v>14334</v>
      </c>
      <c r="M83" s="61" t="s">
        <v>7</v>
      </c>
      <c r="N83" s="56">
        <f t="shared" si="58"/>
        <v>-2.23</v>
      </c>
      <c r="O83" s="56">
        <f t="shared" si="58"/>
        <v>-3</v>
      </c>
      <c r="P83" s="61" t="s">
        <v>7</v>
      </c>
      <c r="Q83" s="62">
        <f t="shared" si="59"/>
        <v>24.67</v>
      </c>
      <c r="R83" s="62">
        <f t="shared" si="60"/>
        <v>14.71</v>
      </c>
      <c r="S83" s="58"/>
      <c r="T83" s="58"/>
      <c r="U83" s="58"/>
    </row>
    <row r="84" spans="1:22" ht="21" x14ac:dyDescent="0.35">
      <c r="B84" s="15" t="s">
        <v>95</v>
      </c>
      <c r="C84" s="11" t="s">
        <v>49</v>
      </c>
      <c r="D84" s="73"/>
      <c r="E84" s="59">
        <v>15858</v>
      </c>
      <c r="F84" s="92">
        <f>ROUND(E84/173.025502*1000,0)</f>
        <v>91651</v>
      </c>
      <c r="G84" s="73"/>
      <c r="H84" s="59">
        <v>11806</v>
      </c>
      <c r="I84" s="59">
        <v>68760</v>
      </c>
      <c r="J84" s="73"/>
      <c r="K84" s="59">
        <v>11345</v>
      </c>
      <c r="L84" s="59">
        <v>71255</v>
      </c>
      <c r="M84" s="61" t="s">
        <v>7</v>
      </c>
      <c r="N84" s="56">
        <f t="shared" si="58"/>
        <v>34.32</v>
      </c>
      <c r="O84" s="56">
        <f t="shared" si="58"/>
        <v>33.29</v>
      </c>
      <c r="P84" s="61" t="s">
        <v>7</v>
      </c>
      <c r="Q84" s="62">
        <f t="shared" si="59"/>
        <v>39.78</v>
      </c>
      <c r="R84" s="62">
        <f t="shared" si="60"/>
        <v>28.62</v>
      </c>
      <c r="S84" s="58"/>
      <c r="T84" s="58"/>
      <c r="U84" s="58"/>
    </row>
    <row r="85" spans="1:22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2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65">SUM(E87:E91)</f>
        <v>20249</v>
      </c>
      <c r="F86" s="59">
        <f t="shared" si="65"/>
        <v>117029</v>
      </c>
      <c r="G86" s="73"/>
      <c r="H86" s="59">
        <f t="shared" si="65"/>
        <v>14711</v>
      </c>
      <c r="I86" s="59">
        <f t="shared" si="65"/>
        <v>85682</v>
      </c>
      <c r="J86" s="73"/>
      <c r="K86" s="59">
        <f t="shared" si="65"/>
        <v>17573</v>
      </c>
      <c r="L86" s="59">
        <f t="shared" si="65"/>
        <v>110380</v>
      </c>
      <c r="M86" s="61" t="s">
        <v>7</v>
      </c>
      <c r="N86" s="56">
        <f t="shared" ref="N86:O91" si="66">ROUND(E86/H86*100-100,2)</f>
        <v>37.65</v>
      </c>
      <c r="O86" s="56">
        <f t="shared" si="66"/>
        <v>36.590000000000003</v>
      </c>
      <c r="P86" s="61" t="s">
        <v>7</v>
      </c>
      <c r="Q86" s="62">
        <f t="shared" ref="Q86:Q91" si="67">ROUND(E86/K86*100-100,2)</f>
        <v>15.23</v>
      </c>
      <c r="R86" s="62">
        <f t="shared" ref="R86:R91" si="68">ROUND(F86/L86*100-100,2)</f>
        <v>6.02</v>
      </c>
      <c r="S86" s="58"/>
      <c r="T86" s="58"/>
      <c r="U86" s="58"/>
    </row>
    <row r="87" spans="1:22" s="100" customFormat="1" ht="21" x14ac:dyDescent="0.35">
      <c r="B87" s="38" t="s">
        <v>96</v>
      </c>
      <c r="C87" s="93" t="s">
        <v>52</v>
      </c>
      <c r="D87" s="87">
        <v>37787.841</v>
      </c>
      <c r="E87" s="87">
        <v>5254</v>
      </c>
      <c r="F87" s="95">
        <f>ROUND(E87/173.025502*1000,0)</f>
        <v>30365</v>
      </c>
      <c r="G87" s="87">
        <v>30590</v>
      </c>
      <c r="H87" s="87">
        <v>2868</v>
      </c>
      <c r="I87" s="87">
        <v>16703</v>
      </c>
      <c r="J87" s="87">
        <v>11651</v>
      </c>
      <c r="K87" s="87">
        <v>2642</v>
      </c>
      <c r="L87" s="87">
        <v>16594</v>
      </c>
      <c r="M87" s="96">
        <f>ROUND(D87/G87*100-100,2)</f>
        <v>23.53</v>
      </c>
      <c r="N87" s="97">
        <f t="shared" si="66"/>
        <v>83.19</v>
      </c>
      <c r="O87" s="97">
        <f t="shared" si="66"/>
        <v>81.790000000000006</v>
      </c>
      <c r="P87" s="96">
        <f>ROUND(D87/J87*100-100,2)</f>
        <v>224.33</v>
      </c>
      <c r="Q87" s="96">
        <f t="shared" si="67"/>
        <v>98.86</v>
      </c>
      <c r="R87" s="96">
        <f t="shared" si="68"/>
        <v>82.99</v>
      </c>
      <c r="S87" s="98"/>
      <c r="T87" s="98"/>
      <c r="U87" s="98"/>
      <c r="V87" s="99"/>
    </row>
    <row r="88" spans="1:22" ht="21" x14ac:dyDescent="0.35">
      <c r="B88" s="15" t="s">
        <v>97</v>
      </c>
      <c r="C88" s="11" t="s">
        <v>58</v>
      </c>
      <c r="D88" s="59">
        <v>583975</v>
      </c>
      <c r="E88" s="59">
        <v>3767</v>
      </c>
      <c r="F88" s="92">
        <f>ROUND(E88/173.025502*1000,0)</f>
        <v>21771</v>
      </c>
      <c r="G88" s="59">
        <v>703537</v>
      </c>
      <c r="H88" s="59">
        <v>4092</v>
      </c>
      <c r="I88" s="59">
        <v>23835</v>
      </c>
      <c r="J88" s="59">
        <v>822246</v>
      </c>
      <c r="K88" s="59">
        <v>6288</v>
      </c>
      <c r="L88" s="59">
        <v>39494</v>
      </c>
      <c r="M88" s="62">
        <f>ROUND(D88/G88*100-100,2)</f>
        <v>-16.989999999999998</v>
      </c>
      <c r="N88" s="56">
        <f t="shared" si="66"/>
        <v>-7.94</v>
      </c>
      <c r="O88" s="56">
        <f t="shared" si="66"/>
        <v>-8.66</v>
      </c>
      <c r="P88" s="62">
        <f>ROUND(D88/J88*100-100,2)</f>
        <v>-28.98</v>
      </c>
      <c r="Q88" s="62">
        <f t="shared" si="67"/>
        <v>-40.090000000000003</v>
      </c>
      <c r="R88" s="62">
        <f t="shared" si="68"/>
        <v>-44.88</v>
      </c>
      <c r="S88" s="58"/>
      <c r="T88" s="58"/>
      <c r="U88" s="58"/>
    </row>
    <row r="89" spans="1:22" ht="21" x14ac:dyDescent="0.35">
      <c r="B89" s="15" t="s">
        <v>98</v>
      </c>
      <c r="C89" s="11" t="s">
        <v>49</v>
      </c>
      <c r="D89" s="64"/>
      <c r="E89" s="59">
        <v>2170</v>
      </c>
      <c r="F89" s="92">
        <f>ROUND(E89/173.025502*1000,0)</f>
        <v>12542</v>
      </c>
      <c r="G89" s="64"/>
      <c r="H89" s="59">
        <v>1018</v>
      </c>
      <c r="I89" s="59">
        <v>5928</v>
      </c>
      <c r="J89" s="73"/>
      <c r="K89" s="59">
        <v>1566</v>
      </c>
      <c r="L89" s="59">
        <v>9838</v>
      </c>
      <c r="M89" s="61" t="s">
        <v>7</v>
      </c>
      <c r="N89" s="56">
        <f t="shared" si="66"/>
        <v>113.16</v>
      </c>
      <c r="O89" s="56">
        <f t="shared" si="66"/>
        <v>111.57</v>
      </c>
      <c r="P89" s="61" t="s">
        <v>7</v>
      </c>
      <c r="Q89" s="62">
        <f t="shared" si="67"/>
        <v>38.57</v>
      </c>
      <c r="R89" s="62">
        <f t="shared" si="68"/>
        <v>27.49</v>
      </c>
      <c r="S89" s="58"/>
      <c r="T89" s="58"/>
      <c r="U89" s="58"/>
    </row>
    <row r="90" spans="1:22" ht="21" x14ac:dyDescent="0.35">
      <c r="B90" s="15" t="s">
        <v>99</v>
      </c>
      <c r="C90" s="11" t="s">
        <v>52</v>
      </c>
      <c r="D90" s="59">
        <v>7719</v>
      </c>
      <c r="E90" s="59">
        <v>1266</v>
      </c>
      <c r="F90" s="92">
        <f>ROUND(E90/173.025502*1000,0)</f>
        <v>7317</v>
      </c>
      <c r="G90" s="59">
        <v>4591</v>
      </c>
      <c r="H90" s="59">
        <v>808</v>
      </c>
      <c r="I90" s="59">
        <v>4705</v>
      </c>
      <c r="J90" s="59">
        <v>9570</v>
      </c>
      <c r="K90" s="59">
        <v>1131</v>
      </c>
      <c r="L90" s="59">
        <v>7106</v>
      </c>
      <c r="M90" s="62">
        <f>ROUND(D90/G90*100-100,2)</f>
        <v>68.13</v>
      </c>
      <c r="N90" s="56">
        <f t="shared" si="66"/>
        <v>56.68</v>
      </c>
      <c r="O90" s="56">
        <f t="shared" si="66"/>
        <v>55.52</v>
      </c>
      <c r="P90" s="62">
        <f>ROUND(D90/J90*100-100,2)</f>
        <v>-19.34</v>
      </c>
      <c r="Q90" s="62">
        <f t="shared" si="67"/>
        <v>11.94</v>
      </c>
      <c r="R90" s="62">
        <f t="shared" si="68"/>
        <v>2.97</v>
      </c>
      <c r="S90" s="58"/>
      <c r="T90" s="58"/>
      <c r="U90" s="58"/>
    </row>
    <row r="91" spans="1:22" ht="21" x14ac:dyDescent="0.35">
      <c r="B91" s="15" t="s">
        <v>100</v>
      </c>
      <c r="C91" s="11" t="s">
        <v>52</v>
      </c>
      <c r="D91" s="59">
        <v>46136.317999999999</v>
      </c>
      <c r="E91" s="59">
        <v>7792</v>
      </c>
      <c r="F91" s="92">
        <f>ROUND(E91/173.025502*1000,0)</f>
        <v>45034</v>
      </c>
      <c r="G91" s="59">
        <v>32272</v>
      </c>
      <c r="H91" s="59">
        <v>5925</v>
      </c>
      <c r="I91" s="59">
        <v>34511</v>
      </c>
      <c r="J91" s="59">
        <v>36578</v>
      </c>
      <c r="K91" s="59">
        <v>5946</v>
      </c>
      <c r="L91" s="59">
        <v>37348</v>
      </c>
      <c r="M91" s="62">
        <f>ROUND(D91/G91*100-100,2)</f>
        <v>42.96</v>
      </c>
      <c r="N91" s="56">
        <f>ROUND(E91/H91*100-100,2)</f>
        <v>31.51</v>
      </c>
      <c r="O91" s="56">
        <f t="shared" si="66"/>
        <v>30.49</v>
      </c>
      <c r="P91" s="62">
        <f>ROUND(D91/J91*100-100,2)</f>
        <v>26.13</v>
      </c>
      <c r="Q91" s="62">
        <f t="shared" si="67"/>
        <v>31.05</v>
      </c>
      <c r="R91" s="62">
        <f t="shared" si="68"/>
        <v>20.58</v>
      </c>
      <c r="S91" s="58"/>
      <c r="T91" s="58"/>
      <c r="U91" s="58"/>
    </row>
    <row r="92" spans="1:22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2" ht="21" x14ac:dyDescent="0.35">
      <c r="A93" s="15"/>
      <c r="B93" s="15" t="s">
        <v>59</v>
      </c>
      <c r="D93" s="59"/>
      <c r="E93" s="59">
        <f t="shared" ref="E93:L93" si="69">E8-SUM(E10+E22+E34+E58+E65+E72+E79+E86)</f>
        <v>100021</v>
      </c>
      <c r="F93" s="59">
        <f t="shared" si="69"/>
        <v>578070</v>
      </c>
      <c r="G93" s="59"/>
      <c r="H93" s="59">
        <f t="shared" si="69"/>
        <v>100039</v>
      </c>
      <c r="I93" s="59">
        <f t="shared" si="69"/>
        <v>582651</v>
      </c>
      <c r="J93" s="59"/>
      <c r="K93" s="59">
        <f t="shared" si="69"/>
        <v>51260</v>
      </c>
      <c r="L93" s="59">
        <f t="shared" si="69"/>
        <v>321960</v>
      </c>
      <c r="M93" s="61" t="s">
        <v>7</v>
      </c>
      <c r="N93" s="56">
        <f>ROUND(E93/H93*100-100,2)</f>
        <v>-0.02</v>
      </c>
      <c r="O93" s="56">
        <f t="shared" ref="O93" si="70">ROUND(F93/I93*100-100,2)</f>
        <v>-0.79</v>
      </c>
      <c r="P93" s="61" t="s">
        <v>7</v>
      </c>
      <c r="Q93" s="62">
        <f t="shared" ref="Q93" si="71">ROUND(E93/K93*100-100,2)</f>
        <v>95.12</v>
      </c>
      <c r="R93" s="62">
        <f t="shared" ref="R93" si="72">ROUND(F93/L93*100-100,2)</f>
        <v>79.55</v>
      </c>
      <c r="S93" s="57"/>
      <c r="T93" s="58"/>
      <c r="U93" s="58"/>
    </row>
    <row r="94" spans="1:22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2" x14ac:dyDescent="0.3">
      <c r="A95" s="15" t="s">
        <v>60</v>
      </c>
      <c r="S95" s="5"/>
      <c r="T95" s="25"/>
      <c r="U95" s="25"/>
    </row>
    <row r="96" spans="1:22" x14ac:dyDescent="0.3">
      <c r="A96" s="15"/>
      <c r="B96" s="39" t="s">
        <v>116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103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103" t="s">
        <v>110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101" t="s">
        <v>111</v>
      </c>
      <c r="E105" s="104"/>
      <c r="F105" s="102"/>
      <c r="G105" s="101" t="s">
        <v>112</v>
      </c>
      <c r="H105" s="104"/>
      <c r="I105" s="102"/>
      <c r="J105" s="120" t="s">
        <v>113</v>
      </c>
      <c r="K105" s="121"/>
      <c r="L105" s="121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07" t="s">
        <v>114</v>
      </c>
      <c r="K106" s="122"/>
      <c r="L106" s="122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07" t="s">
        <v>69</v>
      </c>
      <c r="F107" s="108"/>
      <c r="G107" s="15" t="s">
        <v>68</v>
      </c>
      <c r="H107" s="107" t="s">
        <v>69</v>
      </c>
      <c r="I107" s="108"/>
      <c r="J107" s="26" t="s">
        <v>68</v>
      </c>
      <c r="K107" s="101" t="s">
        <v>69</v>
      </c>
      <c r="L107" s="104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5537253</v>
      </c>
      <c r="F109" s="59">
        <v>33011792</v>
      </c>
      <c r="G109" s="59"/>
      <c r="H109" s="59">
        <v>3197899</v>
      </c>
      <c r="I109" s="59">
        <v>19467739</v>
      </c>
      <c r="J109" s="75"/>
      <c r="K109" s="75">
        <f>E109/H109*100-100</f>
        <v>73.152841912768366</v>
      </c>
      <c r="L109" s="76">
        <f>F109/I109*100-100</f>
        <v>69.571782321511506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5"/>
      <c r="K110" s="75"/>
      <c r="L110" s="75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73">SUM(E112:E121)</f>
        <v>673188</v>
      </c>
      <c r="F111" s="59">
        <f t="shared" si="73"/>
        <v>4014951</v>
      </c>
      <c r="G111" s="64"/>
      <c r="H111" s="59">
        <f t="shared" si="73"/>
        <v>495408</v>
      </c>
      <c r="I111" s="59">
        <f t="shared" si="73"/>
        <v>3019060</v>
      </c>
      <c r="J111" s="77" t="s">
        <v>7</v>
      </c>
      <c r="K111" s="75">
        <f t="shared" ref="K111:L113" si="74">E111/H111*100-100</f>
        <v>35.885573103381461</v>
      </c>
      <c r="L111" s="75">
        <f t="shared" si="74"/>
        <v>32.986790590448692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17123.441999999999</v>
      </c>
      <c r="E112" s="59">
        <v>9663</v>
      </c>
      <c r="F112" s="59">
        <v>57604</v>
      </c>
      <c r="G112" s="59">
        <v>19282</v>
      </c>
      <c r="H112" s="59">
        <v>11272</v>
      </c>
      <c r="I112" s="59">
        <v>68475</v>
      </c>
      <c r="J112" s="75">
        <f>D112/G112*100-100</f>
        <v>-11.194678975210053</v>
      </c>
      <c r="K112" s="75">
        <f t="shared" si="74"/>
        <v>-14.274308019872251</v>
      </c>
      <c r="L112" s="75">
        <f t="shared" si="74"/>
        <v>-15.87586710478277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957936</v>
      </c>
      <c r="E113" s="59">
        <v>58102</v>
      </c>
      <c r="F113" s="59">
        <v>340070</v>
      </c>
      <c r="G113" s="59">
        <v>1585709</v>
      </c>
      <c r="H113" s="59">
        <v>65989</v>
      </c>
      <c r="I113" s="59">
        <v>407537</v>
      </c>
      <c r="J113" s="75">
        <f>D113/G113*100-100</f>
        <v>-39.589420253022467</v>
      </c>
      <c r="K113" s="75">
        <f t="shared" si="74"/>
        <v>-11.951991998666443</v>
      </c>
      <c r="L113" s="75">
        <f t="shared" si="74"/>
        <v>-16.554815881748169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38563.201999999997</v>
      </c>
      <c r="E114" s="59">
        <v>4481</v>
      </c>
      <c r="F114" s="59">
        <v>26434</v>
      </c>
      <c r="G114" s="64">
        <v>30376</v>
      </c>
      <c r="H114" s="59">
        <v>5851</v>
      </c>
      <c r="I114" s="59">
        <v>35839</v>
      </c>
      <c r="J114" s="75">
        <f>D114/G114*100-100</f>
        <v>26.952864103239378</v>
      </c>
      <c r="K114" s="75">
        <f t="shared" ref="J114:L120" si="75">E114/H114*100-100</f>
        <v>-23.414800888736963</v>
      </c>
      <c r="L114" s="75">
        <f t="shared" si="75"/>
        <v>-26.242361673037749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105546.931</v>
      </c>
      <c r="E115" s="59">
        <v>40728</v>
      </c>
      <c r="F115" s="59">
        <v>243441</v>
      </c>
      <c r="G115" s="64">
        <v>106751</v>
      </c>
      <c r="H115" s="59">
        <v>38437</v>
      </c>
      <c r="I115" s="59">
        <v>233631</v>
      </c>
      <c r="J115" s="75">
        <f t="shared" si="75"/>
        <v>-1.1279229234386605</v>
      </c>
      <c r="K115" s="75">
        <f t="shared" si="75"/>
        <v>5.9604027369461789</v>
      </c>
      <c r="L115" s="75">
        <f t="shared" si="75"/>
        <v>4.1989290804730501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69831.812999999995</v>
      </c>
      <c r="E116" s="59">
        <v>17861</v>
      </c>
      <c r="F116" s="59">
        <v>107192</v>
      </c>
      <c r="G116" s="64">
        <v>67975</v>
      </c>
      <c r="H116" s="59">
        <v>12721</v>
      </c>
      <c r="I116" s="59">
        <v>77244</v>
      </c>
      <c r="J116" s="75">
        <f t="shared" si="75"/>
        <v>2.7316116219198108</v>
      </c>
      <c r="K116" s="75">
        <f t="shared" si="75"/>
        <v>40.405628488326386</v>
      </c>
      <c r="L116" s="75">
        <f t="shared" si="75"/>
        <v>38.770648852985346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34672</v>
      </c>
      <c r="E117" s="59">
        <v>7227</v>
      </c>
      <c r="F117" s="59">
        <v>43095</v>
      </c>
      <c r="G117" s="64">
        <v>72756</v>
      </c>
      <c r="H117" s="59">
        <v>8045</v>
      </c>
      <c r="I117" s="59">
        <v>48309</v>
      </c>
      <c r="J117" s="75">
        <f t="shared" si="75"/>
        <v>-52.344823794601133</v>
      </c>
      <c r="K117" s="75">
        <f t="shared" si="75"/>
        <v>-10.167806090739589</v>
      </c>
      <c r="L117" s="75">
        <f t="shared" si="75"/>
        <v>-10.793019934173756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1334546.625</v>
      </c>
      <c r="E118" s="59">
        <v>256073</v>
      </c>
      <c r="F118" s="59">
        <v>1527259</v>
      </c>
      <c r="G118" s="64">
        <v>1333423</v>
      </c>
      <c r="H118" s="59">
        <v>144079</v>
      </c>
      <c r="I118" s="59">
        <v>876019</v>
      </c>
      <c r="J118" s="75">
        <f t="shared" si="75"/>
        <v>8.4266208097517392E-2</v>
      </c>
      <c r="K118" s="75">
        <f t="shared" si="75"/>
        <v>77.730967038916162</v>
      </c>
      <c r="L118" s="75">
        <f t="shared" si="75"/>
        <v>74.340853337655915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307855</v>
      </c>
      <c r="E119" s="59">
        <v>31790</v>
      </c>
      <c r="F119" s="59">
        <v>188516</v>
      </c>
      <c r="G119" s="64">
        <v>253554</v>
      </c>
      <c r="H119" s="59">
        <v>18687</v>
      </c>
      <c r="I119" s="59">
        <v>114818</v>
      </c>
      <c r="J119" s="75">
        <f t="shared" si="75"/>
        <v>21.415950842818489</v>
      </c>
      <c r="K119" s="75">
        <f t="shared" si="75"/>
        <v>70.11826403382031</v>
      </c>
      <c r="L119" s="75">
        <f t="shared" si="75"/>
        <v>64.186799979097344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485456.36</v>
      </c>
      <c r="E120" s="59">
        <v>52920</v>
      </c>
      <c r="F120" s="59">
        <v>318560</v>
      </c>
      <c r="G120" s="64">
        <v>460496</v>
      </c>
      <c r="H120" s="59">
        <v>37025</v>
      </c>
      <c r="I120" s="59">
        <v>225208</v>
      </c>
      <c r="J120" s="75">
        <f t="shared" si="75"/>
        <v>5.4203206976824987</v>
      </c>
      <c r="K120" s="75">
        <f t="shared" si="75"/>
        <v>42.930452397029029</v>
      </c>
      <c r="L120" s="75">
        <f t="shared" si="75"/>
        <v>41.451458207523729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194343</v>
      </c>
      <c r="F121" s="59">
        <v>1162780</v>
      </c>
      <c r="G121" s="64"/>
      <c r="H121" s="59">
        <v>153302</v>
      </c>
      <c r="I121" s="59">
        <v>931980</v>
      </c>
      <c r="J121" s="77" t="s">
        <v>7</v>
      </c>
      <c r="K121" s="75">
        <f>E121/H121*100-100</f>
        <v>26.771340230394912</v>
      </c>
      <c r="L121" s="75">
        <f>F121/I121*100-100</f>
        <v>24.764479924461895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5"/>
      <c r="K122" s="75"/>
      <c r="L122" s="75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76">SUM(E124:E129,E132:E133)</f>
        <v>804138</v>
      </c>
      <c r="F123" s="59">
        <f t="shared" si="76"/>
        <v>4801618</v>
      </c>
      <c r="G123" s="73"/>
      <c r="H123" s="59">
        <f t="shared" si="76"/>
        <v>554699</v>
      </c>
      <c r="I123" s="59">
        <f t="shared" si="76"/>
        <v>3372790</v>
      </c>
      <c r="J123" s="77" t="s">
        <v>7</v>
      </c>
      <c r="K123" s="75">
        <f t="shared" ref="K123:K133" si="77">E123/H123*100-100</f>
        <v>44.968352205430335</v>
      </c>
      <c r="L123" s="75">
        <f t="shared" ref="L123:L133" si="78">F123/I123*100-100</f>
        <v>42.363384616296884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142504</v>
      </c>
      <c r="F124" s="59">
        <v>852098</v>
      </c>
      <c r="G124" s="73"/>
      <c r="H124" s="59">
        <v>109780</v>
      </c>
      <c r="I124" s="59">
        <v>668054</v>
      </c>
      <c r="J124" s="77" t="s">
        <v>7</v>
      </c>
      <c r="K124" s="75">
        <f t="shared" si="77"/>
        <v>29.808708325742373</v>
      </c>
      <c r="L124" s="75">
        <f t="shared" si="78"/>
        <v>27.549269969194114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40321</v>
      </c>
      <c r="F125" s="59">
        <v>240733</v>
      </c>
      <c r="G125" s="73"/>
      <c r="H125" s="59">
        <v>26937</v>
      </c>
      <c r="I125" s="59">
        <v>163993</v>
      </c>
      <c r="J125" s="77" t="s">
        <v>7</v>
      </c>
      <c r="K125" s="75">
        <f t="shared" si="77"/>
        <v>49.686305082228898</v>
      </c>
      <c r="L125" s="75">
        <f t="shared" si="78"/>
        <v>46.794680260742837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60489</v>
      </c>
      <c r="F126" s="59">
        <v>361737</v>
      </c>
      <c r="G126" s="73"/>
      <c r="H126" s="59">
        <v>29965</v>
      </c>
      <c r="I126" s="59">
        <v>182760</v>
      </c>
      <c r="J126" s="77" t="s">
        <v>7</v>
      </c>
      <c r="K126" s="75">
        <f t="shared" si="77"/>
        <v>101.8655097613883</v>
      </c>
      <c r="L126" s="75">
        <f t="shared" si="78"/>
        <v>97.930072225869992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11330</v>
      </c>
      <c r="F127" s="59">
        <v>67431</v>
      </c>
      <c r="G127" s="73"/>
      <c r="H127" s="59">
        <v>7800</v>
      </c>
      <c r="I127" s="59">
        <v>47379</v>
      </c>
      <c r="J127" s="77" t="s">
        <v>7</v>
      </c>
      <c r="K127" s="75">
        <f t="shared" si="77"/>
        <v>45.256410256410248</v>
      </c>
      <c r="L127" s="75">
        <f t="shared" si="78"/>
        <v>42.322547964287992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138413</v>
      </c>
      <c r="F128" s="59">
        <v>827646</v>
      </c>
      <c r="G128" s="73"/>
      <c r="H128" s="59">
        <v>84598</v>
      </c>
      <c r="I128" s="59">
        <v>514073</v>
      </c>
      <c r="J128" s="77" t="s">
        <v>7</v>
      </c>
      <c r="K128" s="75">
        <f t="shared" si="77"/>
        <v>63.6126149554363</v>
      </c>
      <c r="L128" s="75">
        <f t="shared" si="78"/>
        <v>60.997757127878714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79">SUM(E130:E131)</f>
        <v>190517</v>
      </c>
      <c r="F129" s="59">
        <f t="shared" si="79"/>
        <v>1133531</v>
      </c>
      <c r="G129" s="73"/>
      <c r="H129" s="59">
        <f t="shared" si="79"/>
        <v>147552</v>
      </c>
      <c r="I129" s="59">
        <f t="shared" si="79"/>
        <v>896592</v>
      </c>
      <c r="J129" s="77" t="s">
        <v>7</v>
      </c>
      <c r="K129" s="75">
        <f t="shared" si="77"/>
        <v>29.118548037302105</v>
      </c>
      <c r="L129" s="75">
        <f t="shared" si="78"/>
        <v>26.426624373181994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143909</v>
      </c>
      <c r="F130" s="59">
        <v>856727</v>
      </c>
      <c r="G130" s="73"/>
      <c r="H130" s="59">
        <v>119218</v>
      </c>
      <c r="I130" s="59">
        <v>724083</v>
      </c>
      <c r="J130" s="77" t="s">
        <v>7</v>
      </c>
      <c r="K130" s="75">
        <f t="shared" si="77"/>
        <v>20.710798704893563</v>
      </c>
      <c r="L130" s="75">
        <f t="shared" si="78"/>
        <v>18.3188943808928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46608</v>
      </c>
      <c r="F131" s="59">
        <v>276804</v>
      </c>
      <c r="G131" s="73"/>
      <c r="H131" s="59">
        <v>28334</v>
      </c>
      <c r="I131" s="59">
        <v>172509</v>
      </c>
      <c r="J131" s="77" t="s">
        <v>7</v>
      </c>
      <c r="K131" s="75">
        <f t="shared" si="77"/>
        <v>64.494953059928008</v>
      </c>
      <c r="L131" s="75">
        <f t="shared" si="78"/>
        <v>60.457715249639136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8715</v>
      </c>
      <c r="F132" s="59">
        <v>51971</v>
      </c>
      <c r="G132" s="73"/>
      <c r="H132" s="59">
        <v>5874</v>
      </c>
      <c r="I132" s="59">
        <v>35723</v>
      </c>
      <c r="J132" s="77" t="s">
        <v>7</v>
      </c>
      <c r="K132" s="75">
        <f t="shared" si="77"/>
        <v>48.365679264555666</v>
      </c>
      <c r="L132" s="75">
        <f t="shared" si="78"/>
        <v>45.483302074293874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211849</v>
      </c>
      <c r="F133" s="59">
        <v>1266471</v>
      </c>
      <c r="G133" s="73"/>
      <c r="H133" s="59">
        <v>142193</v>
      </c>
      <c r="I133" s="59">
        <v>864216</v>
      </c>
      <c r="J133" s="77" t="s">
        <v>7</v>
      </c>
      <c r="K133" s="75">
        <f t="shared" si="77"/>
        <v>48.986940285386765</v>
      </c>
      <c r="L133" s="75">
        <f t="shared" si="78"/>
        <v>46.545655252853464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5"/>
      <c r="K134" s="75"/>
      <c r="L134" s="75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80">SUM(E136,E147,E148)</f>
        <v>320426</v>
      </c>
      <c r="F135" s="59">
        <f t="shared" si="80"/>
        <v>1909906</v>
      </c>
      <c r="G135" s="73"/>
      <c r="H135" s="59">
        <f t="shared" ref="H135:I135" si="81">SUM(H136,H147,H148)</f>
        <v>138936</v>
      </c>
      <c r="I135" s="59">
        <f t="shared" si="81"/>
        <v>848646</v>
      </c>
      <c r="J135" s="77" t="s">
        <v>7</v>
      </c>
      <c r="K135" s="75">
        <f t="shared" ref="K135:K148" si="82">E135/H135*100-100</f>
        <v>130.62849081591526</v>
      </c>
      <c r="L135" s="75">
        <f t="shared" ref="L135:L148" si="83">F135/I135*100-100</f>
        <v>125.05332023010772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84">SUM(E137+E141+E145+E146)</f>
        <v>257966</v>
      </c>
      <c r="F136" s="59">
        <f t="shared" si="84"/>
        <v>1538628</v>
      </c>
      <c r="G136" s="73"/>
      <c r="H136" s="59">
        <f t="shared" ref="H136:I136" si="85">SUM(H137+H141+H145+H146)</f>
        <v>106160</v>
      </c>
      <c r="I136" s="59">
        <f t="shared" si="85"/>
        <v>647967</v>
      </c>
      <c r="J136" s="77" t="s">
        <v>7</v>
      </c>
      <c r="K136" s="75">
        <f t="shared" si="82"/>
        <v>142.99736247174076</v>
      </c>
      <c r="L136" s="75">
        <f t="shared" si="83"/>
        <v>137.45468519230144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86">SUM(E138:E140)</f>
        <v>44443</v>
      </c>
      <c r="F137" s="59">
        <f t="shared" si="86"/>
        <v>265212</v>
      </c>
      <c r="G137" s="73"/>
      <c r="H137" s="59">
        <f t="shared" ref="H137:I137" si="87">SUM(H138:H140)</f>
        <v>18885</v>
      </c>
      <c r="I137" s="59">
        <f t="shared" si="87"/>
        <v>114986</v>
      </c>
      <c r="J137" s="77" t="s">
        <v>7</v>
      </c>
      <c r="K137" s="75">
        <f t="shared" si="82"/>
        <v>135.3349218956844</v>
      </c>
      <c r="L137" s="75">
        <f t="shared" si="83"/>
        <v>130.6472092254709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19163</v>
      </c>
      <c r="F138" s="59">
        <v>113805</v>
      </c>
      <c r="G138" s="73"/>
      <c r="H138" s="59">
        <v>6078</v>
      </c>
      <c r="I138" s="59">
        <v>36859</v>
      </c>
      <c r="J138" s="77" t="s">
        <v>7</v>
      </c>
      <c r="K138" s="75">
        <f t="shared" si="82"/>
        <v>215.28463310299441</v>
      </c>
      <c r="L138" s="75">
        <f t="shared" si="83"/>
        <v>208.75769825551424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24895</v>
      </c>
      <c r="F139" s="59">
        <v>149113</v>
      </c>
      <c r="G139" s="73"/>
      <c r="H139" s="59">
        <v>12618</v>
      </c>
      <c r="I139" s="59">
        <v>76963</v>
      </c>
      <c r="J139" s="77" t="s">
        <v>7</v>
      </c>
      <c r="K139" s="75">
        <f t="shared" si="82"/>
        <v>97.297511491520055</v>
      </c>
      <c r="L139" s="75">
        <f t="shared" si="83"/>
        <v>93.746345646609427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385</v>
      </c>
      <c r="F140" s="59">
        <v>2294</v>
      </c>
      <c r="G140" s="73"/>
      <c r="H140" s="59">
        <v>189</v>
      </c>
      <c r="I140" s="59">
        <v>1164</v>
      </c>
      <c r="J140" s="77" t="s">
        <v>7</v>
      </c>
      <c r="K140" s="75">
        <f t="shared" si="82"/>
        <v>103.70370370370372</v>
      </c>
      <c r="L140" s="75">
        <f t="shared" si="83"/>
        <v>97.079037800687303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88">SUM(E142:E144)</f>
        <v>169157</v>
      </c>
      <c r="F141" s="59">
        <f t="shared" si="88"/>
        <v>1008850</v>
      </c>
      <c r="G141" s="73"/>
      <c r="H141" s="59">
        <f t="shared" si="88"/>
        <v>62645</v>
      </c>
      <c r="I141" s="59">
        <f t="shared" si="88"/>
        <v>382696</v>
      </c>
      <c r="J141" s="77" t="s">
        <v>7</v>
      </c>
      <c r="K141" s="75">
        <f t="shared" si="82"/>
        <v>170.02474259717457</v>
      </c>
      <c r="L141" s="75">
        <f t="shared" si="83"/>
        <v>163.61655204130693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52599</v>
      </c>
      <c r="F142" s="59">
        <v>313008</v>
      </c>
      <c r="G142" s="73"/>
      <c r="H142" s="59">
        <v>15569</v>
      </c>
      <c r="I142" s="59">
        <v>95222</v>
      </c>
      <c r="J142" s="77" t="s">
        <v>7</v>
      </c>
      <c r="K142" s="75">
        <f t="shared" si="82"/>
        <v>237.84443445307988</v>
      </c>
      <c r="L142" s="75">
        <f t="shared" si="83"/>
        <v>228.71395265799919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111630</v>
      </c>
      <c r="F143" s="59">
        <v>666359</v>
      </c>
      <c r="G143" s="73"/>
      <c r="H143" s="59">
        <v>43515</v>
      </c>
      <c r="I143" s="59">
        <v>265714</v>
      </c>
      <c r="J143" s="77" t="s">
        <v>7</v>
      </c>
      <c r="K143" s="75">
        <f t="shared" si="82"/>
        <v>156.53223026542571</v>
      </c>
      <c r="L143" s="75">
        <f t="shared" si="83"/>
        <v>150.78053847369728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4928</v>
      </c>
      <c r="F144" s="59">
        <v>29483</v>
      </c>
      <c r="G144" s="73"/>
      <c r="H144" s="59">
        <v>3561</v>
      </c>
      <c r="I144" s="59">
        <v>21760</v>
      </c>
      <c r="J144" s="77" t="s">
        <v>7</v>
      </c>
      <c r="K144" s="75">
        <f t="shared" si="82"/>
        <v>38.388093232238134</v>
      </c>
      <c r="L144" s="75">
        <f t="shared" si="83"/>
        <v>35.491727941176464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36784</v>
      </c>
      <c r="F145" s="59">
        <v>219264</v>
      </c>
      <c r="G145" s="73"/>
      <c r="H145" s="59">
        <v>20210</v>
      </c>
      <c r="I145" s="59">
        <v>123411</v>
      </c>
      <c r="J145" s="77" t="s">
        <v>7</v>
      </c>
      <c r="K145" s="75">
        <f t="shared" si="82"/>
        <v>82.008906481939647</v>
      </c>
      <c r="L145" s="75">
        <f t="shared" si="83"/>
        <v>77.66973770571505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7582</v>
      </c>
      <c r="F146" s="59">
        <v>45302</v>
      </c>
      <c r="G146" s="73"/>
      <c r="H146" s="59">
        <v>4420</v>
      </c>
      <c r="I146" s="59">
        <v>26874</v>
      </c>
      <c r="J146" s="77" t="s">
        <v>7</v>
      </c>
      <c r="K146" s="75">
        <f t="shared" si="82"/>
        <v>71.538461538461519</v>
      </c>
      <c r="L146" s="75">
        <f t="shared" si="83"/>
        <v>68.571853836421809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61620</v>
      </c>
      <c r="F147" s="59">
        <v>366291</v>
      </c>
      <c r="G147" s="73"/>
      <c r="H147" s="59">
        <v>32350</v>
      </c>
      <c r="I147" s="59">
        <v>198097</v>
      </c>
      <c r="J147" s="77" t="s">
        <v>7</v>
      </c>
      <c r="K147" s="75">
        <f t="shared" si="82"/>
        <v>90.479134466769722</v>
      </c>
      <c r="L147" s="75">
        <f t="shared" si="83"/>
        <v>84.904869836494242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840</v>
      </c>
      <c r="F148" s="59">
        <v>4987</v>
      </c>
      <c r="G148" s="73"/>
      <c r="H148" s="59">
        <v>426</v>
      </c>
      <c r="I148" s="59">
        <v>2582</v>
      </c>
      <c r="J148" s="77" t="s">
        <v>7</v>
      </c>
      <c r="K148" s="75">
        <f t="shared" si="82"/>
        <v>97.18309859154931</v>
      </c>
      <c r="L148" s="75">
        <f t="shared" si="83"/>
        <v>93.144848954298993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103" t="s">
        <v>110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5" x14ac:dyDescent="0.3">
      <c r="A153" s="88"/>
      <c r="B153" s="88"/>
      <c r="C153" s="88"/>
      <c r="D153" s="88"/>
      <c r="E153" s="45"/>
      <c r="F153" s="88"/>
      <c r="G153" s="88"/>
      <c r="H153" s="45"/>
      <c r="I153" s="88"/>
      <c r="J153" s="88"/>
      <c r="K153" s="45"/>
      <c r="L153" s="88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89" t="s">
        <v>63</v>
      </c>
      <c r="D156" s="101" t="s">
        <v>111</v>
      </c>
      <c r="E156" s="104"/>
      <c r="F156" s="102"/>
      <c r="G156" s="101" t="s">
        <v>112</v>
      </c>
      <c r="H156" s="104"/>
      <c r="I156" s="102"/>
      <c r="J156" s="120" t="s">
        <v>113</v>
      </c>
      <c r="K156" s="121"/>
      <c r="L156" s="121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07" t="s">
        <v>114</v>
      </c>
      <c r="K157" s="122"/>
      <c r="L157" s="122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07" t="s">
        <v>69</v>
      </c>
      <c r="F158" s="108"/>
      <c r="G158" s="15" t="s">
        <v>68</v>
      </c>
      <c r="H158" s="107" t="s">
        <v>69</v>
      </c>
      <c r="I158" s="108"/>
      <c r="J158" s="26" t="s">
        <v>68</v>
      </c>
      <c r="K158" s="101" t="s">
        <v>69</v>
      </c>
      <c r="L158" s="104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89">SUM(E161:E165)</f>
        <v>1406778</v>
      </c>
      <c r="F160" s="59">
        <f t="shared" si="89"/>
        <v>8379888</v>
      </c>
      <c r="G160" s="73"/>
      <c r="H160" s="59">
        <f t="shared" si="89"/>
        <v>648936</v>
      </c>
      <c r="I160" s="59">
        <f t="shared" si="89"/>
        <v>3946599</v>
      </c>
      <c r="J160" s="77" t="s">
        <v>7</v>
      </c>
      <c r="K160" s="75">
        <f t="shared" ref="K160:L165" si="90">E160/H160*100-100</f>
        <v>116.78224046747289</v>
      </c>
      <c r="L160" s="75">
        <f t="shared" si="90"/>
        <v>112.33188373077678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7635924</v>
      </c>
      <c r="E161" s="74">
        <v>698315</v>
      </c>
      <c r="F161" s="59">
        <v>4155956</v>
      </c>
      <c r="G161" s="59">
        <v>6043389</v>
      </c>
      <c r="H161" s="74">
        <v>298957</v>
      </c>
      <c r="I161" s="59">
        <v>1815724</v>
      </c>
      <c r="J161" s="75">
        <f>D161/G161*100-100</f>
        <v>26.351687769892024</v>
      </c>
      <c r="K161" s="75">
        <f t="shared" si="90"/>
        <v>133.58375953732477</v>
      </c>
      <c r="L161" s="75">
        <f t="shared" si="90"/>
        <v>128.88698943231464</v>
      </c>
      <c r="M161" s="78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3906002</v>
      </c>
      <c r="E162" s="74">
        <v>344135</v>
      </c>
      <c r="F162" s="59">
        <v>2056289</v>
      </c>
      <c r="G162" s="59">
        <v>3836674</v>
      </c>
      <c r="H162" s="74">
        <v>178686</v>
      </c>
      <c r="I162" s="59">
        <v>1085245</v>
      </c>
      <c r="J162" s="75">
        <f>D162/G162*100-100</f>
        <v>1.8069817764032194</v>
      </c>
      <c r="K162" s="75">
        <f t="shared" si="90"/>
        <v>92.592032951658211</v>
      </c>
      <c r="L162" s="75">
        <f t="shared" si="90"/>
        <v>89.476938387184475</v>
      </c>
      <c r="M162" s="78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322372</v>
      </c>
      <c r="F163" s="59">
        <v>1918187</v>
      </c>
      <c r="G163" s="59"/>
      <c r="H163" s="59">
        <v>142633</v>
      </c>
      <c r="I163" s="59">
        <v>870845</v>
      </c>
      <c r="J163" s="75"/>
      <c r="K163" s="75">
        <f t="shared" si="90"/>
        <v>126.01501756255567</v>
      </c>
      <c r="L163" s="75">
        <f t="shared" si="90"/>
        <v>120.26732656213218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41931</v>
      </c>
      <c r="F164" s="59">
        <v>249309</v>
      </c>
      <c r="G164" s="59"/>
      <c r="H164" s="59">
        <v>28650</v>
      </c>
      <c r="I164" s="59">
        <v>174726</v>
      </c>
      <c r="J164" s="75"/>
      <c r="K164" s="75">
        <f t="shared" si="90"/>
        <v>46.356020942408378</v>
      </c>
      <c r="L164" s="75">
        <f t="shared" si="90"/>
        <v>42.685690738642222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25</v>
      </c>
      <c r="F165" s="59">
        <v>147</v>
      </c>
      <c r="G165" s="59"/>
      <c r="H165" s="59">
        <v>10</v>
      </c>
      <c r="I165" s="59">
        <v>59</v>
      </c>
      <c r="J165" s="75"/>
      <c r="K165" s="75">
        <f t="shared" si="90"/>
        <v>150</v>
      </c>
      <c r="L165" s="75">
        <f t="shared" si="90"/>
        <v>149.15254237288136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5"/>
      <c r="K166" s="75"/>
      <c r="L166" s="75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91">SUM(E168:E172)</f>
        <v>335308</v>
      </c>
      <c r="F167" s="59">
        <f t="shared" si="91"/>
        <v>2003075</v>
      </c>
      <c r="G167" s="73"/>
      <c r="H167" s="59">
        <f t="shared" si="91"/>
        <v>208179</v>
      </c>
      <c r="I167" s="59">
        <f t="shared" si="91"/>
        <v>1269584</v>
      </c>
      <c r="J167" s="77" t="s">
        <v>7</v>
      </c>
      <c r="K167" s="75">
        <f t="shared" ref="K167:L172" si="92">E167/H167*100-100</f>
        <v>61.067158551054632</v>
      </c>
      <c r="L167" s="75">
        <f t="shared" si="92"/>
        <v>57.774121286972758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313729</v>
      </c>
      <c r="E168" s="59">
        <v>112854</v>
      </c>
      <c r="F168" s="59">
        <v>670524</v>
      </c>
      <c r="G168" s="59">
        <v>239111</v>
      </c>
      <c r="H168" s="59">
        <v>61870</v>
      </c>
      <c r="I168" s="59">
        <v>376947</v>
      </c>
      <c r="J168" s="75">
        <f>D168/G168*100-100</f>
        <v>31.206427140533066</v>
      </c>
      <c r="K168" s="75">
        <f t="shared" si="92"/>
        <v>82.40504283174397</v>
      </c>
      <c r="L168" s="75">
        <f t="shared" si="92"/>
        <v>77.882832334519179</v>
      </c>
      <c r="M168" s="78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195504.427</v>
      </c>
      <c r="E169" s="59">
        <v>60119</v>
      </c>
      <c r="F169" s="59">
        <v>361084</v>
      </c>
      <c r="G169" s="59">
        <v>205241</v>
      </c>
      <c r="H169" s="59">
        <v>38672</v>
      </c>
      <c r="I169" s="59">
        <v>235018</v>
      </c>
      <c r="J169" s="75">
        <f>D169/G169*100-100</f>
        <v>-4.7439707465857168</v>
      </c>
      <c r="K169" s="75">
        <f t="shared" si="92"/>
        <v>55.458729830368213</v>
      </c>
      <c r="L169" s="75">
        <f t="shared" si="92"/>
        <v>53.640997710813622</v>
      </c>
      <c r="M169" s="78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164833.995</v>
      </c>
      <c r="E170" s="59">
        <v>57351</v>
      </c>
      <c r="F170" s="59">
        <v>344121</v>
      </c>
      <c r="G170" s="59">
        <v>170313</v>
      </c>
      <c r="H170" s="59">
        <v>41882</v>
      </c>
      <c r="I170" s="59">
        <v>255290</v>
      </c>
      <c r="J170" s="75">
        <f>D170/G170*100-100</f>
        <v>-3.2170210142502356</v>
      </c>
      <c r="K170" s="75">
        <f t="shared" si="92"/>
        <v>36.934721360011451</v>
      </c>
      <c r="L170" s="75">
        <f t="shared" si="92"/>
        <v>34.796114223040462</v>
      </c>
      <c r="M170" s="78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428418.527</v>
      </c>
      <c r="E171" s="59">
        <v>30409</v>
      </c>
      <c r="F171" s="59">
        <v>182024</v>
      </c>
      <c r="G171" s="59">
        <v>203648</v>
      </c>
      <c r="H171" s="59">
        <v>14134</v>
      </c>
      <c r="I171" s="59">
        <v>86732</v>
      </c>
      <c r="J171" s="75">
        <f>D171/G171*100-100</f>
        <v>110.37207681882464</v>
      </c>
      <c r="K171" s="75">
        <f t="shared" si="92"/>
        <v>115.14787038347248</v>
      </c>
      <c r="L171" s="75">
        <f t="shared" si="92"/>
        <v>109.86948300511924</v>
      </c>
      <c r="M171" s="78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74575</v>
      </c>
      <c r="F172" s="59">
        <v>445322</v>
      </c>
      <c r="G172" s="73"/>
      <c r="H172" s="59">
        <v>51621</v>
      </c>
      <c r="I172" s="59">
        <v>315597</v>
      </c>
      <c r="J172" s="77" t="s">
        <v>7</v>
      </c>
      <c r="K172" s="75">
        <f t="shared" si="92"/>
        <v>44.466399333604556</v>
      </c>
      <c r="L172" s="75">
        <f t="shared" si="92"/>
        <v>41.104636609346727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5"/>
      <c r="K173" s="75"/>
      <c r="L173" s="75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93">SUM(E175:E179)</f>
        <v>1025435</v>
      </c>
      <c r="F174" s="59">
        <f t="shared" si="93"/>
        <v>6109550</v>
      </c>
      <c r="G174" s="73"/>
      <c r="H174" s="59">
        <f t="shared" si="93"/>
        <v>533525</v>
      </c>
      <c r="I174" s="59">
        <f t="shared" si="93"/>
        <v>3245390</v>
      </c>
      <c r="J174" s="77" t="s">
        <v>7</v>
      </c>
      <c r="K174" s="75">
        <f t="shared" ref="K174:L179" si="94">E174/H174*100-100</f>
        <v>92.199990628367914</v>
      </c>
      <c r="L174" s="75">
        <f t="shared" si="94"/>
        <v>88.25318374679162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874445</v>
      </c>
      <c r="E175" s="59">
        <v>85265</v>
      </c>
      <c r="F175" s="59">
        <v>508279</v>
      </c>
      <c r="G175" s="59">
        <v>824116</v>
      </c>
      <c r="H175" s="59">
        <v>44266</v>
      </c>
      <c r="I175" s="59">
        <v>269333</v>
      </c>
      <c r="J175" s="75">
        <f>D175/G175*100-100</f>
        <v>6.1070286221842593</v>
      </c>
      <c r="K175" s="75">
        <f t="shared" si="94"/>
        <v>92.619617765327803</v>
      </c>
      <c r="L175" s="75">
        <f t="shared" si="94"/>
        <v>88.717684056539667</v>
      </c>
      <c r="M175" s="78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14440.761</v>
      </c>
      <c r="E176" s="59">
        <v>12195</v>
      </c>
      <c r="F176" s="59">
        <v>72533</v>
      </c>
      <c r="G176" s="59">
        <v>15885</v>
      </c>
      <c r="H176" s="59">
        <v>12103</v>
      </c>
      <c r="I176" s="59">
        <v>73584</v>
      </c>
      <c r="J176" s="75">
        <f>D176/G176*100-100</f>
        <v>-9.0918413597733689</v>
      </c>
      <c r="K176" s="75">
        <f t="shared" si="94"/>
        <v>0.76014211352557481</v>
      </c>
      <c r="L176" s="75">
        <f t="shared" si="94"/>
        <v>-1.4282996303544166</v>
      </c>
      <c r="M176" s="78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806142.15399999998</v>
      </c>
      <c r="E177" s="59">
        <v>211292</v>
      </c>
      <c r="F177" s="59">
        <v>1262066</v>
      </c>
      <c r="G177" s="59">
        <v>826832</v>
      </c>
      <c r="H177" s="59">
        <v>147504</v>
      </c>
      <c r="I177" s="59">
        <v>897822</v>
      </c>
      <c r="J177" s="75">
        <f>D177/G177*100-100</f>
        <v>-2.502303490914727</v>
      </c>
      <c r="K177" s="75">
        <f t="shared" si="94"/>
        <v>43.244928951079288</v>
      </c>
      <c r="L177" s="75">
        <f t="shared" si="94"/>
        <v>40.569734312592033</v>
      </c>
      <c r="M177" s="78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13535</v>
      </c>
      <c r="E178" s="59">
        <v>357553</v>
      </c>
      <c r="F178" s="59">
        <v>2123488</v>
      </c>
      <c r="G178" s="59">
        <v>8799</v>
      </c>
      <c r="H178" s="59">
        <v>72284</v>
      </c>
      <c r="I178" s="59">
        <v>439066</v>
      </c>
      <c r="J178" s="75">
        <f>D178/G178*100-100</f>
        <v>53.824298215706335</v>
      </c>
      <c r="K178" s="75">
        <f t="shared" si="94"/>
        <v>394.65026838581156</v>
      </c>
      <c r="L178" s="75">
        <f t="shared" si="94"/>
        <v>383.63753968651639</v>
      </c>
      <c r="M178" s="78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359130</v>
      </c>
      <c r="F179" s="59">
        <v>2143184</v>
      </c>
      <c r="G179" s="73"/>
      <c r="H179" s="59">
        <v>257368</v>
      </c>
      <c r="I179" s="59">
        <v>1565585</v>
      </c>
      <c r="J179" s="77" t="s">
        <v>7</v>
      </c>
      <c r="K179" s="75">
        <f t="shared" si="94"/>
        <v>39.539492089148609</v>
      </c>
      <c r="L179" s="75">
        <f t="shared" si="94"/>
        <v>36.893493486460329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5"/>
      <c r="K180" s="75"/>
      <c r="L180" s="75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95">SUM(E182:E186)</f>
        <v>464486</v>
      </c>
      <c r="F181" s="59">
        <f t="shared" si="95"/>
        <v>2769098</v>
      </c>
      <c r="G181" s="73"/>
      <c r="H181" s="59">
        <f t="shared" si="95"/>
        <v>311171</v>
      </c>
      <c r="I181" s="59">
        <f t="shared" si="95"/>
        <v>1894927</v>
      </c>
      <c r="J181" s="77" t="s">
        <v>7</v>
      </c>
      <c r="K181" s="75">
        <f t="shared" ref="K181:L186" si="96">E181/H181*100-100</f>
        <v>49.270336888720351</v>
      </c>
      <c r="L181" s="75">
        <f t="shared" si="96"/>
        <v>46.132172901647408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141</v>
      </c>
      <c r="E182" s="59">
        <v>1490</v>
      </c>
      <c r="F182" s="59">
        <v>8836</v>
      </c>
      <c r="G182" s="59">
        <v>64</v>
      </c>
      <c r="H182" s="59">
        <v>631</v>
      </c>
      <c r="I182" s="59">
        <v>3891</v>
      </c>
      <c r="J182" s="75">
        <f>D182/G182*100-100</f>
        <v>120.3125</v>
      </c>
      <c r="K182" s="75">
        <f t="shared" ref="K182" si="97">E182/H182*100-100</f>
        <v>136.13312202852615</v>
      </c>
      <c r="L182" s="75">
        <f t="shared" ref="L182" si="98">F182/I182*100-100</f>
        <v>127.08815214597792</v>
      </c>
      <c r="M182" s="78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1683191</v>
      </c>
      <c r="E183" s="59">
        <v>164932</v>
      </c>
      <c r="F183" s="59">
        <v>979692</v>
      </c>
      <c r="G183" s="59">
        <v>2207505</v>
      </c>
      <c r="H183" s="59">
        <v>128642</v>
      </c>
      <c r="I183" s="59">
        <v>781543</v>
      </c>
      <c r="J183" s="75">
        <f>D183/G183*100-100</f>
        <v>-23.751429781585998</v>
      </c>
      <c r="K183" s="75">
        <f t="shared" si="96"/>
        <v>28.210071360830824</v>
      </c>
      <c r="L183" s="75">
        <f t="shared" si="96"/>
        <v>25.353563399582612</v>
      </c>
      <c r="M183" s="78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1646684</v>
      </c>
      <c r="E184" s="59">
        <v>211102</v>
      </c>
      <c r="F184" s="59">
        <v>1259422</v>
      </c>
      <c r="G184" s="59">
        <v>1258550</v>
      </c>
      <c r="H184" s="59">
        <v>118560</v>
      </c>
      <c r="I184" s="59">
        <v>723860</v>
      </c>
      <c r="J184" s="75">
        <f>D184/G184*100-100</f>
        <v>30.839775932620881</v>
      </c>
      <c r="K184" s="75">
        <f t="shared" si="96"/>
        <v>78.054993252361669</v>
      </c>
      <c r="L184" s="75">
        <f t="shared" si="96"/>
        <v>73.986958804188674</v>
      </c>
      <c r="M184" s="78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14532</v>
      </c>
      <c r="F185" s="59">
        <v>86894</v>
      </c>
      <c r="G185" s="73"/>
      <c r="H185" s="59">
        <v>9655</v>
      </c>
      <c r="I185" s="59">
        <v>58838</v>
      </c>
      <c r="J185" s="77" t="s">
        <v>7</v>
      </c>
      <c r="K185" s="75">
        <f t="shared" si="96"/>
        <v>50.512687726566554</v>
      </c>
      <c r="L185" s="75">
        <f t="shared" si="96"/>
        <v>47.68346986641285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72430</v>
      </c>
      <c r="F186" s="59">
        <v>434254</v>
      </c>
      <c r="G186" s="73"/>
      <c r="H186" s="59">
        <v>53683</v>
      </c>
      <c r="I186" s="59">
        <v>326795</v>
      </c>
      <c r="J186" s="77" t="s">
        <v>7</v>
      </c>
      <c r="K186" s="75">
        <f t="shared" si="96"/>
        <v>34.921669802358281</v>
      </c>
      <c r="L186" s="75">
        <f t="shared" si="96"/>
        <v>32.882694043666532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5"/>
      <c r="K187" s="75"/>
      <c r="L187" s="75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99">SUM(E189:E193)</f>
        <v>82452</v>
      </c>
      <c r="F188" s="59">
        <f t="shared" si="99"/>
        <v>491964</v>
      </c>
      <c r="G188" s="73"/>
      <c r="H188" s="59">
        <f t="shared" si="99"/>
        <v>79318</v>
      </c>
      <c r="I188" s="59">
        <f t="shared" si="99"/>
        <v>483229</v>
      </c>
      <c r="J188" s="79" t="s">
        <v>7</v>
      </c>
      <c r="K188" s="75">
        <f t="shared" ref="K188:L193" si="100">E188/H188*100-100</f>
        <v>3.951183842255233</v>
      </c>
      <c r="L188" s="75">
        <f t="shared" si="100"/>
        <v>1.807631578402777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149799.84100000001</v>
      </c>
      <c r="E189" s="59">
        <v>17372</v>
      </c>
      <c r="F189" s="59">
        <v>103363</v>
      </c>
      <c r="G189" s="59">
        <v>61297</v>
      </c>
      <c r="H189" s="59">
        <v>14605</v>
      </c>
      <c r="I189" s="59">
        <v>88808</v>
      </c>
      <c r="J189" s="75">
        <f>D189/G189*100-100</f>
        <v>144.38364194006232</v>
      </c>
      <c r="K189" s="75">
        <f t="shared" si="100"/>
        <v>18.945566586785347</v>
      </c>
      <c r="L189" s="75">
        <f t="shared" si="100"/>
        <v>16.389289253220426</v>
      </c>
      <c r="M189" s="78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2821673</v>
      </c>
      <c r="E190" s="59">
        <v>19415</v>
      </c>
      <c r="F190" s="59">
        <v>115942</v>
      </c>
      <c r="G190" s="59">
        <v>2907307</v>
      </c>
      <c r="H190" s="59">
        <v>28511</v>
      </c>
      <c r="I190" s="59">
        <v>173705</v>
      </c>
      <c r="J190" s="75">
        <f>D190/G190*100-100</f>
        <v>-2.9454749704795518</v>
      </c>
      <c r="K190" s="75">
        <f t="shared" si="100"/>
        <v>-31.903475851425767</v>
      </c>
      <c r="L190" s="75">
        <f t="shared" si="100"/>
        <v>-33.253504504763825</v>
      </c>
      <c r="M190" s="78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7786</v>
      </c>
      <c r="F191" s="59">
        <v>46541</v>
      </c>
      <c r="G191" s="73"/>
      <c r="H191" s="59">
        <v>7017</v>
      </c>
      <c r="I191" s="59">
        <v>42785</v>
      </c>
      <c r="J191" s="80" t="s">
        <v>7</v>
      </c>
      <c r="K191" s="75">
        <f t="shared" si="100"/>
        <v>10.9590993301981</v>
      </c>
      <c r="L191" s="75">
        <f t="shared" si="100"/>
        <v>8.7787776089751191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22882</v>
      </c>
      <c r="E192" s="59">
        <v>3953</v>
      </c>
      <c r="F192" s="59">
        <v>23380</v>
      </c>
      <c r="G192" s="59">
        <v>26831</v>
      </c>
      <c r="H192" s="59">
        <v>3102</v>
      </c>
      <c r="I192" s="59">
        <v>19026</v>
      </c>
      <c r="J192" s="75">
        <f>D192/G192*100-100</f>
        <v>-14.718050016771642</v>
      </c>
      <c r="K192" s="75">
        <f t="shared" si="100"/>
        <v>27.433913604126374</v>
      </c>
      <c r="L192" s="75">
        <f t="shared" si="100"/>
        <v>22.884473877851349</v>
      </c>
      <c r="M192" s="78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194198.318</v>
      </c>
      <c r="E193" s="59">
        <v>33926</v>
      </c>
      <c r="F193" s="59">
        <v>202738</v>
      </c>
      <c r="G193" s="59">
        <v>168929</v>
      </c>
      <c r="H193" s="59">
        <v>26083</v>
      </c>
      <c r="I193" s="59">
        <v>158905</v>
      </c>
      <c r="J193" s="75">
        <f>D193/G193*100-100</f>
        <v>14.958543530122114</v>
      </c>
      <c r="K193" s="75">
        <f t="shared" si="100"/>
        <v>30.06939385806848</v>
      </c>
      <c r="L193" s="75">
        <f t="shared" si="100"/>
        <v>27.584405777036608</v>
      </c>
      <c r="M193" s="78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5"/>
      <c r="K194" s="75"/>
      <c r="L194" s="75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01">E109-E111-E123-E135-E160-E167-E174-E181-E188</f>
        <v>425042</v>
      </c>
      <c r="F195" s="59">
        <f t="shared" si="101"/>
        <v>2531742</v>
      </c>
      <c r="G195" s="73"/>
      <c r="H195" s="59">
        <f t="shared" si="101"/>
        <v>227727</v>
      </c>
      <c r="I195" s="59">
        <f t="shared" si="101"/>
        <v>1387514</v>
      </c>
      <c r="J195" s="77" t="s">
        <v>7</v>
      </c>
      <c r="K195" s="75">
        <f>E195/H195*100-100</f>
        <v>86.645413148199367</v>
      </c>
      <c r="L195" s="75">
        <f>F195/I195*100-100</f>
        <v>82.466050793000989</v>
      </c>
      <c r="M195" s="55"/>
      <c r="N195" s="56"/>
      <c r="O195" s="56"/>
    </row>
    <row r="196" spans="1:20" ht="21" x14ac:dyDescent="0.35">
      <c r="A196" s="8"/>
      <c r="B196" s="9"/>
      <c r="C196" s="9"/>
      <c r="D196" s="81"/>
      <c r="E196" s="82"/>
      <c r="F196" s="81"/>
      <c r="G196" s="81"/>
      <c r="H196" s="82"/>
      <c r="I196" s="81"/>
      <c r="J196" s="81"/>
      <c r="K196" s="82"/>
      <c r="L196" s="81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4"/>
      <c r="F202" s="84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A1:R1"/>
    <mergeCell ref="D4:F4"/>
    <mergeCell ref="G4:I4"/>
    <mergeCell ref="J4:L4"/>
    <mergeCell ref="M5:O5"/>
    <mergeCell ref="P5:R5"/>
    <mergeCell ref="M4:R4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</mergeCells>
  <phoneticPr fontId="0" type="noConversion"/>
  <printOptions horizontalCentered="1"/>
  <pageMargins left="0.11811023622047245" right="3.937007874015748E-2" top="0.74803149606299213" bottom="0.74803149606299213" header="0" footer="0"/>
  <pageSetup scale="39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2021-12-16T09:57:04Z</cp:lastPrinted>
  <dcterms:created xsi:type="dcterms:W3CDTF">2007-02-04T05:47:52Z</dcterms:created>
  <dcterms:modified xsi:type="dcterms:W3CDTF">2021-12-16T09:57:09Z</dcterms:modified>
</cp:coreProperties>
</file>