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hmer\Desktop\SEPTEMBER, 2021\"/>
    </mc:Choice>
  </mc:AlternateContent>
  <xr:revisionPtr revIDLastSave="0" documentId="13_ncr:1_{64DB7F01-D2C4-4438-AFEF-2DD36F20B3E1}" xr6:coauthVersionLast="38" xr6:coauthVersionMax="38" xr10:uidLastSave="{00000000-0000-0000-0000-000000000000}"/>
  <bookViews>
    <workbookView xWindow="0" yWindow="0" windowWidth="20490" windowHeight="7530" tabRatio="603" xr2:uid="{00000000-000D-0000-FFFF-FFFF00000000}"/>
  </bookViews>
  <sheets>
    <sheet name="Sheet1" sheetId="1" r:id="rId1"/>
  </sheets>
  <definedNames>
    <definedName name="_xlnm.Print_Area" localSheetId="0">Sheet1!$A$1:$R$199</definedName>
  </definedNames>
  <calcPr calcId="179021"/>
</workbook>
</file>

<file path=xl/calcChain.xml><?xml version="1.0" encoding="utf-8"?>
<calcChain xmlns="http://schemas.openxmlformats.org/spreadsheetml/2006/main">
  <c r="L182" i="1" l="1"/>
  <c r="K182" i="1"/>
  <c r="J182" i="1"/>
  <c r="O12" i="1"/>
  <c r="N12" i="1"/>
  <c r="M12" i="1"/>
  <c r="F195" i="1" l="1"/>
  <c r="E195" i="1"/>
  <c r="E188" i="1"/>
  <c r="F188" i="1"/>
  <c r="F181" i="1"/>
  <c r="E181" i="1"/>
  <c r="F174" i="1"/>
  <c r="E174" i="1"/>
  <c r="F167" i="1"/>
  <c r="E167" i="1"/>
  <c r="F160" i="1"/>
  <c r="E160" i="1"/>
  <c r="F141" i="1"/>
  <c r="E141" i="1"/>
  <c r="F137" i="1"/>
  <c r="E137" i="1"/>
  <c r="F136" i="1"/>
  <c r="F135" i="1" s="1"/>
  <c r="E136" i="1"/>
  <c r="E135" i="1" s="1"/>
  <c r="F129" i="1"/>
  <c r="E129" i="1"/>
  <c r="F123" i="1"/>
  <c r="E123" i="1"/>
  <c r="F111" i="1"/>
  <c r="E111" i="1"/>
  <c r="R80" i="1"/>
  <c r="Q80" i="1"/>
  <c r="P80" i="1"/>
  <c r="O63" i="1"/>
  <c r="N63" i="1"/>
  <c r="E93" i="1"/>
  <c r="F86" i="1"/>
  <c r="E86" i="1"/>
  <c r="F79" i="1"/>
  <c r="E79" i="1"/>
  <c r="F72" i="1"/>
  <c r="E72" i="1"/>
  <c r="F65" i="1"/>
  <c r="E65" i="1"/>
  <c r="F58" i="1"/>
  <c r="E58" i="1"/>
  <c r="F40" i="1"/>
  <c r="E40" i="1"/>
  <c r="F36" i="1"/>
  <c r="E36" i="1"/>
  <c r="F35" i="1"/>
  <c r="F34" i="1" s="1"/>
  <c r="E35" i="1"/>
  <c r="E34" i="1" s="1"/>
  <c r="F28" i="1"/>
  <c r="F22" i="1" s="1"/>
  <c r="E28" i="1"/>
  <c r="E22" i="1" s="1"/>
  <c r="F10" i="1"/>
  <c r="E10" i="1"/>
  <c r="F91" i="1" l="1"/>
  <c r="F90" i="1"/>
  <c r="F89" i="1"/>
  <c r="F88" i="1"/>
  <c r="F87" i="1"/>
  <c r="F84" i="1"/>
  <c r="F83" i="1"/>
  <c r="F82" i="1"/>
  <c r="F81" i="1"/>
  <c r="F80" i="1"/>
  <c r="F77" i="1"/>
  <c r="F76" i="1"/>
  <c r="F75" i="1"/>
  <c r="F74" i="1"/>
  <c r="F73" i="1"/>
  <c r="F70" i="1"/>
  <c r="F69" i="1"/>
  <c r="F68" i="1"/>
  <c r="F67" i="1"/>
  <c r="F66" i="1"/>
  <c r="F63" i="1"/>
  <c r="F62" i="1"/>
  <c r="F61" i="1"/>
  <c r="F60" i="1"/>
  <c r="F59" i="1"/>
  <c r="F47" i="1"/>
  <c r="F46" i="1"/>
  <c r="F45" i="1"/>
  <c r="F44" i="1"/>
  <c r="F43" i="1"/>
  <c r="F42" i="1"/>
  <c r="F41" i="1"/>
  <c r="F39" i="1"/>
  <c r="F38" i="1"/>
  <c r="F37" i="1"/>
  <c r="F32" i="1"/>
  <c r="F31" i="1"/>
  <c r="F30" i="1"/>
  <c r="F29" i="1"/>
  <c r="F27" i="1"/>
  <c r="F26" i="1"/>
  <c r="F25" i="1"/>
  <c r="F24" i="1"/>
  <c r="F23" i="1"/>
  <c r="F20" i="1"/>
  <c r="F19" i="1"/>
  <c r="F18" i="1"/>
  <c r="F17" i="1"/>
  <c r="F16" i="1"/>
  <c r="F15" i="1"/>
  <c r="F14" i="1"/>
  <c r="F13" i="1"/>
  <c r="F12" i="1"/>
  <c r="F11" i="1"/>
  <c r="F8" i="1"/>
  <c r="F93" i="1" s="1"/>
  <c r="I195" i="1" l="1"/>
  <c r="H195" i="1"/>
  <c r="I188" i="1"/>
  <c r="H188" i="1"/>
  <c r="I181" i="1"/>
  <c r="H181" i="1"/>
  <c r="I174" i="1"/>
  <c r="H174" i="1"/>
  <c r="I167" i="1"/>
  <c r="H167" i="1"/>
  <c r="I160" i="1"/>
  <c r="H160" i="1"/>
  <c r="I141" i="1"/>
  <c r="H141" i="1"/>
  <c r="I137" i="1"/>
  <c r="H137" i="1"/>
  <c r="I136" i="1"/>
  <c r="I135" i="1" s="1"/>
  <c r="I129" i="1"/>
  <c r="H129" i="1"/>
  <c r="I123" i="1"/>
  <c r="H123" i="1"/>
  <c r="I111" i="1"/>
  <c r="H111" i="1"/>
  <c r="L93" i="1"/>
  <c r="K93" i="1"/>
  <c r="I93" i="1"/>
  <c r="H93" i="1"/>
  <c r="L86" i="1"/>
  <c r="K86" i="1"/>
  <c r="I86" i="1"/>
  <c r="H86" i="1"/>
  <c r="L79" i="1"/>
  <c r="K79" i="1"/>
  <c r="I79" i="1"/>
  <c r="H79" i="1"/>
  <c r="L72" i="1"/>
  <c r="K72" i="1"/>
  <c r="I72" i="1"/>
  <c r="H72" i="1"/>
  <c r="L65" i="1"/>
  <c r="K65" i="1"/>
  <c r="I65" i="1"/>
  <c r="H65" i="1"/>
  <c r="L58" i="1"/>
  <c r="K58" i="1"/>
  <c r="I58" i="1"/>
  <c r="H58" i="1"/>
  <c r="L40" i="1"/>
  <c r="K40" i="1"/>
  <c r="K35" i="1" s="1"/>
  <c r="K34" i="1" s="1"/>
  <c r="I40" i="1"/>
  <c r="H40" i="1"/>
  <c r="L36" i="1"/>
  <c r="K36" i="1"/>
  <c r="L35" i="1"/>
  <c r="L34" i="1" s="1"/>
  <c r="I36" i="1"/>
  <c r="H36" i="1"/>
  <c r="I35" i="1"/>
  <c r="I34" i="1" s="1"/>
  <c r="H35" i="1"/>
  <c r="H34" i="1" s="1"/>
  <c r="L28" i="1"/>
  <c r="K28" i="1"/>
  <c r="I28" i="1"/>
  <c r="H28" i="1"/>
  <c r="H22" i="1" s="1"/>
  <c r="L22" i="1"/>
  <c r="K22" i="1"/>
  <c r="I22" i="1"/>
  <c r="L10" i="1"/>
  <c r="K10" i="1"/>
  <c r="I10" i="1"/>
  <c r="H10" i="1"/>
  <c r="H136" i="1" l="1"/>
  <c r="H135" i="1" s="1"/>
  <c r="L113" i="1"/>
  <c r="K113" i="1"/>
  <c r="J113" i="1"/>
  <c r="R63" i="1" l="1"/>
  <c r="Q63" i="1"/>
  <c r="R12" i="1"/>
  <c r="Q12" i="1"/>
  <c r="P12" i="1"/>
  <c r="N16" i="1" l="1"/>
  <c r="M16" i="1"/>
  <c r="O16" i="1" l="1"/>
  <c r="O80" i="1" l="1"/>
  <c r="N80" i="1"/>
  <c r="M80" i="1"/>
  <c r="M73" i="1" l="1"/>
  <c r="M87" i="1"/>
  <c r="N91" i="1"/>
  <c r="N73" i="1"/>
  <c r="Q43" i="1"/>
  <c r="N39" i="1"/>
  <c r="M11" i="1"/>
  <c r="R43" i="1" l="1"/>
  <c r="N93" i="1" l="1"/>
  <c r="Q93" i="1" l="1"/>
  <c r="R93" i="1" l="1"/>
  <c r="O93" i="1"/>
  <c r="J114" i="1"/>
  <c r="O8" i="1" l="1"/>
  <c r="R8" i="1" l="1"/>
  <c r="L109" i="1" l="1"/>
  <c r="Q91" i="1" l="1"/>
  <c r="Q90" i="1"/>
  <c r="Q89" i="1"/>
  <c r="Q88" i="1"/>
  <c r="Q87" i="1"/>
  <c r="Q84" i="1"/>
  <c r="Q83" i="1"/>
  <c r="Q82" i="1"/>
  <c r="Q81" i="1"/>
  <c r="Q77" i="1"/>
  <c r="Q76" i="1"/>
  <c r="Q75" i="1"/>
  <c r="Q74" i="1"/>
  <c r="R73" i="1"/>
  <c r="Q73" i="1"/>
  <c r="Q70" i="1"/>
  <c r="Q69" i="1"/>
  <c r="R68" i="1"/>
  <c r="Q68" i="1"/>
  <c r="R67" i="1"/>
  <c r="Q67" i="1"/>
  <c r="R66" i="1"/>
  <c r="Q66" i="1"/>
  <c r="R62" i="1"/>
  <c r="Q62" i="1"/>
  <c r="R61" i="1"/>
  <c r="Q61" i="1"/>
  <c r="R60" i="1"/>
  <c r="Q60" i="1"/>
  <c r="R59" i="1"/>
  <c r="Q59" i="1"/>
  <c r="O62" i="1"/>
  <c r="N62" i="1"/>
  <c r="O61" i="1"/>
  <c r="N61" i="1"/>
  <c r="O60" i="1"/>
  <c r="N60" i="1"/>
  <c r="O59" i="1"/>
  <c r="N59" i="1"/>
  <c r="Q47" i="1"/>
  <c r="Q46" i="1"/>
  <c r="Q45" i="1"/>
  <c r="Q44" i="1"/>
  <c r="Q42" i="1"/>
  <c r="Q41" i="1"/>
  <c r="Q39" i="1"/>
  <c r="Q38" i="1"/>
  <c r="Q37" i="1"/>
  <c r="Q32" i="1"/>
  <c r="Q31" i="1"/>
  <c r="Q30" i="1"/>
  <c r="Q29" i="1"/>
  <c r="Q27" i="1"/>
  <c r="Q26" i="1"/>
  <c r="Q25" i="1"/>
  <c r="Q24" i="1"/>
  <c r="Q23" i="1"/>
  <c r="Q20" i="1"/>
  <c r="Q19" i="1"/>
  <c r="Q18" i="1"/>
  <c r="Q17" i="1"/>
  <c r="Q16" i="1"/>
  <c r="Q15" i="1"/>
  <c r="Q14" i="1"/>
  <c r="Q13" i="1"/>
  <c r="Q11" i="1"/>
  <c r="N47" i="1"/>
  <c r="N46" i="1"/>
  <c r="N45" i="1"/>
  <c r="N44" i="1"/>
  <c r="N43" i="1"/>
  <c r="N42" i="1"/>
  <c r="N41" i="1"/>
  <c r="N38" i="1"/>
  <c r="N37" i="1"/>
  <c r="N32" i="1"/>
  <c r="N31" i="1"/>
  <c r="N30" i="1"/>
  <c r="N29" i="1"/>
  <c r="N27" i="1"/>
  <c r="N26" i="1"/>
  <c r="N25" i="1"/>
  <c r="N24" i="1"/>
  <c r="N23" i="1"/>
  <c r="N20" i="1"/>
  <c r="N19" i="1"/>
  <c r="N18" i="1"/>
  <c r="N17" i="1"/>
  <c r="N15" i="1"/>
  <c r="N14" i="1"/>
  <c r="N13" i="1"/>
  <c r="N11" i="1"/>
  <c r="P69" i="1" l="1"/>
  <c r="P68" i="1"/>
  <c r="P67" i="1"/>
  <c r="P66" i="1"/>
  <c r="N69" i="1"/>
  <c r="M69" i="1"/>
  <c r="O68" i="1"/>
  <c r="N68" i="1"/>
  <c r="M68" i="1"/>
  <c r="O67" i="1"/>
  <c r="N67" i="1"/>
  <c r="M67" i="1"/>
  <c r="O66" i="1"/>
  <c r="N66" i="1"/>
  <c r="M66" i="1"/>
  <c r="R91" i="1" l="1"/>
  <c r="R90" i="1"/>
  <c r="R89" i="1"/>
  <c r="R88" i="1"/>
  <c r="R87" i="1"/>
  <c r="R84" i="1"/>
  <c r="R83" i="1"/>
  <c r="R82" i="1"/>
  <c r="R81" i="1"/>
  <c r="R77" i="1"/>
  <c r="R76" i="1"/>
  <c r="R75" i="1"/>
  <c r="R74" i="1"/>
  <c r="R70" i="1"/>
  <c r="R69" i="1" l="1"/>
  <c r="O69" i="1"/>
  <c r="R44" i="1"/>
  <c r="O44" i="1"/>
  <c r="O45" i="1"/>
  <c r="R45" i="1"/>
  <c r="R46" i="1"/>
  <c r="O46" i="1"/>
  <c r="O47" i="1"/>
  <c r="R47" i="1"/>
  <c r="O41" i="1"/>
  <c r="R41" i="1"/>
  <c r="R42" i="1"/>
  <c r="O42" i="1"/>
  <c r="O43" i="1"/>
  <c r="O37" i="1"/>
  <c r="R37" i="1"/>
  <c r="R38" i="1"/>
  <c r="O38" i="1"/>
  <c r="R39" i="1"/>
  <c r="O39" i="1"/>
  <c r="R32" i="1"/>
  <c r="O32" i="1"/>
  <c r="R29" i="1"/>
  <c r="O29" i="1"/>
  <c r="R31" i="1"/>
  <c r="O31" i="1"/>
  <c r="O30" i="1"/>
  <c r="R30" i="1"/>
  <c r="O27" i="1"/>
  <c r="R27" i="1"/>
  <c r="R24" i="1"/>
  <c r="O24" i="1"/>
  <c r="R26" i="1"/>
  <c r="O26" i="1"/>
  <c r="O23" i="1"/>
  <c r="R23" i="1"/>
  <c r="R25" i="1"/>
  <c r="O25" i="1"/>
  <c r="R16" i="1"/>
  <c r="R20" i="1"/>
  <c r="O20" i="1"/>
  <c r="O13" i="1"/>
  <c r="R13" i="1"/>
  <c r="O17" i="1"/>
  <c r="R17" i="1"/>
  <c r="R14" i="1"/>
  <c r="O14" i="1"/>
  <c r="R18" i="1"/>
  <c r="O18" i="1"/>
  <c r="R15" i="1"/>
  <c r="O15" i="1"/>
  <c r="R19" i="1"/>
  <c r="O19" i="1"/>
  <c r="R11" i="1"/>
  <c r="O11" i="1"/>
  <c r="O40" i="1"/>
  <c r="N40" i="1"/>
  <c r="O36" i="1"/>
  <c r="O28" i="1"/>
  <c r="N28" i="1"/>
  <c r="N36" i="1" l="1"/>
  <c r="N35" i="1"/>
  <c r="Q36" i="1"/>
  <c r="N22" i="1"/>
  <c r="R36" i="1"/>
  <c r="O35" i="1"/>
  <c r="O22" i="1"/>
  <c r="N34" i="1" l="1"/>
  <c r="O34" i="1"/>
  <c r="R86" i="1" l="1"/>
  <c r="Q86" i="1"/>
  <c r="R79" i="1"/>
  <c r="Q79" i="1"/>
  <c r="R72" i="1"/>
  <c r="R65" i="1"/>
  <c r="Q65" i="1"/>
  <c r="R58" i="1"/>
  <c r="Q58" i="1"/>
  <c r="Q72" i="1" l="1"/>
  <c r="R40" i="1"/>
  <c r="R22" i="1"/>
  <c r="R28" i="1"/>
  <c r="Q40" i="1"/>
  <c r="Q22" i="1"/>
  <c r="Q28" i="1"/>
  <c r="R34" i="1" l="1"/>
  <c r="R35" i="1"/>
  <c r="Q35" i="1"/>
  <c r="Q34" i="1"/>
  <c r="P60" i="1" l="1"/>
  <c r="M88" i="1" l="1"/>
  <c r="N89" i="1"/>
  <c r="M18" i="1"/>
  <c r="P13" i="1"/>
  <c r="P14" i="1"/>
  <c r="P15" i="1"/>
  <c r="P16" i="1"/>
  <c r="P17" i="1"/>
  <c r="P18" i="1"/>
  <c r="P19" i="1"/>
  <c r="P11" i="1"/>
  <c r="L193" i="1"/>
  <c r="K170" i="1"/>
  <c r="J168" i="1"/>
  <c r="K168" i="1"/>
  <c r="L163" i="1"/>
  <c r="K163" i="1"/>
  <c r="L124" i="1"/>
  <c r="K124" i="1"/>
  <c r="K125" i="1"/>
  <c r="L125" i="1"/>
  <c r="K126" i="1"/>
  <c r="L126" i="1"/>
  <c r="K127" i="1"/>
  <c r="L127" i="1"/>
  <c r="K128" i="1"/>
  <c r="L128" i="1"/>
  <c r="K130" i="1"/>
  <c r="L130" i="1"/>
  <c r="K131" i="1"/>
  <c r="L131" i="1"/>
  <c r="K132" i="1"/>
  <c r="L132" i="1"/>
  <c r="K133" i="1"/>
  <c r="L133" i="1"/>
  <c r="L121" i="1"/>
  <c r="K121" i="1"/>
  <c r="K120" i="1"/>
  <c r="L120" i="1"/>
  <c r="K119" i="1"/>
  <c r="L119" i="1"/>
  <c r="K118" i="1"/>
  <c r="L118" i="1"/>
  <c r="K117" i="1"/>
  <c r="L117" i="1"/>
  <c r="K116" i="1"/>
  <c r="L116" i="1"/>
  <c r="J116" i="1"/>
  <c r="K115" i="1"/>
  <c r="L115" i="1"/>
  <c r="J115" i="1"/>
  <c r="L114" i="1"/>
  <c r="K114" i="1"/>
  <c r="L112" i="1"/>
  <c r="K112" i="1"/>
  <c r="M13" i="1" l="1"/>
  <c r="M14" i="1"/>
  <c r="M15" i="1"/>
  <c r="M17" i="1"/>
  <c r="M19" i="1"/>
  <c r="K129" i="1" l="1"/>
  <c r="L129" i="1"/>
  <c r="K123" i="1"/>
  <c r="L160" i="1" l="1"/>
  <c r="K160" i="1"/>
  <c r="L135" i="1"/>
  <c r="K135" i="1"/>
  <c r="L123" i="1" l="1"/>
  <c r="K195" i="1" l="1"/>
  <c r="K188" i="1"/>
  <c r="K167" i="1"/>
  <c r="K141" i="1"/>
  <c r="L167" i="1"/>
  <c r="L181" i="1"/>
  <c r="L137" i="1"/>
  <c r="K147" i="1"/>
  <c r="K145" i="1"/>
  <c r="K143" i="1"/>
  <c r="K137" i="1"/>
  <c r="L188" i="1"/>
  <c r="L174" i="1"/>
  <c r="L141" i="1"/>
  <c r="K190" i="1"/>
  <c r="L189" i="1"/>
  <c r="J189" i="1"/>
  <c r="K186" i="1"/>
  <c r="K185" i="1"/>
  <c r="K175" i="1"/>
  <c r="L172" i="1"/>
  <c r="J171" i="1"/>
  <c r="L164" i="1"/>
  <c r="J162" i="1"/>
  <c r="K148" i="1"/>
  <c r="K146" i="1"/>
  <c r="K138" i="1"/>
  <c r="K174" i="1"/>
  <c r="K139" i="1"/>
  <c r="J117" i="1"/>
  <c r="N10" i="1"/>
  <c r="N86" i="1"/>
  <c r="O90" i="1"/>
  <c r="O88" i="1"/>
  <c r="O87" i="1"/>
  <c r="K193" i="1"/>
  <c r="K184" i="1"/>
  <c r="L179" i="1"/>
  <c r="L176" i="1"/>
  <c r="L171" i="1"/>
  <c r="L165" i="1"/>
  <c r="L162" i="1"/>
  <c r="K140" i="1"/>
  <c r="L192" i="1"/>
  <c r="L183" i="1"/>
  <c r="K142" i="1"/>
  <c r="N8" i="1"/>
  <c r="O75" i="1"/>
  <c r="L178" i="1"/>
  <c r="L169" i="1"/>
  <c r="K144" i="1"/>
  <c r="Q8" i="1"/>
  <c r="K191" i="1"/>
  <c r="K165" i="1"/>
  <c r="N90" i="1"/>
  <c r="N88" i="1"/>
  <c r="N87" i="1"/>
  <c r="N84" i="1"/>
  <c r="N83" i="1"/>
  <c r="N82" i="1"/>
  <c r="N81" i="1"/>
  <c r="N77" i="1"/>
  <c r="N76" i="1"/>
  <c r="N75" i="1"/>
  <c r="N74" i="1"/>
  <c r="N70" i="1"/>
  <c r="P90" i="1"/>
  <c r="K109" i="1"/>
  <c r="K164" i="1"/>
  <c r="M90" i="1"/>
  <c r="L148" i="1"/>
  <c r="L144" i="1"/>
  <c r="L143" i="1"/>
  <c r="L140" i="1"/>
  <c r="L139" i="1"/>
  <c r="L142" i="1"/>
  <c r="L138" i="1"/>
  <c r="P74" i="1"/>
  <c r="P76" i="1"/>
  <c r="L145" i="1"/>
  <c r="L147" i="1"/>
  <c r="K192" i="1"/>
  <c r="L186" i="1"/>
  <c r="L185" i="1"/>
  <c r="L184" i="1"/>
  <c r="L177" i="1"/>
  <c r="J175" i="1"/>
  <c r="L170" i="1"/>
  <c r="K169" i="1"/>
  <c r="L161" i="1"/>
  <c r="P82" i="1"/>
  <c r="P59" i="1"/>
  <c r="M81" i="1"/>
  <c r="L146" i="1"/>
  <c r="L191" i="1"/>
  <c r="J184" i="1"/>
  <c r="K179" i="1"/>
  <c r="K172" i="1"/>
  <c r="L168" i="1"/>
  <c r="K162" i="1"/>
  <c r="L190" i="1"/>
  <c r="K183" i="1"/>
  <c r="J170" i="1"/>
  <c r="L175" i="1"/>
  <c r="K171" i="1"/>
  <c r="J193" i="1"/>
  <c r="P91" i="1"/>
  <c r="M91" i="1"/>
  <c r="P75" i="1"/>
  <c r="M75" i="1"/>
  <c r="M60" i="1"/>
  <c r="K178" i="1"/>
  <c r="J177" i="1"/>
  <c r="J190" i="1"/>
  <c r="M74" i="1"/>
  <c r="P81" i="1"/>
  <c r="M59" i="1"/>
  <c r="J112" i="1"/>
  <c r="J161" i="1"/>
  <c r="K189" i="1"/>
  <c r="K176" i="1"/>
  <c r="M82" i="1"/>
  <c r="P88" i="1"/>
  <c r="M76" i="1"/>
  <c r="P73" i="1"/>
  <c r="J120" i="1"/>
  <c r="P87" i="1"/>
  <c r="J118" i="1"/>
  <c r="O73" i="1"/>
  <c r="O81" i="1"/>
  <c r="O77" i="1"/>
  <c r="K181" i="1"/>
  <c r="K161" i="1"/>
  <c r="J183" i="1"/>
  <c r="K177" i="1"/>
  <c r="J169" i="1"/>
  <c r="J192" i="1"/>
  <c r="J176" i="1"/>
  <c r="J178" i="1"/>
  <c r="K111" i="1"/>
  <c r="R10" i="1"/>
  <c r="O83" i="1"/>
  <c r="O89" i="1"/>
  <c r="K136" i="1"/>
  <c r="L111" i="1"/>
  <c r="J119" i="1"/>
  <c r="L136" i="1"/>
  <c r="L195" i="1"/>
  <c r="N79" i="1" l="1"/>
  <c r="O91" i="1"/>
  <c r="O84" i="1"/>
  <c r="O82" i="1"/>
  <c r="O72" i="1"/>
  <c r="O76" i="1"/>
  <c r="O74" i="1"/>
  <c r="N72" i="1"/>
  <c r="O70" i="1"/>
  <c r="O65" i="1"/>
  <c r="N65" i="1"/>
  <c r="O10" i="1"/>
  <c r="Q10" i="1"/>
  <c r="O86" i="1" l="1"/>
  <c r="O79" i="1"/>
  <c r="N58" i="1" l="1"/>
  <c r="O58" i="1" l="1"/>
</calcChain>
</file>

<file path=xl/sharedStrings.xml><?xml version="1.0" encoding="utf-8"?>
<sst xmlns="http://schemas.openxmlformats.org/spreadsheetml/2006/main" count="597" uniqueCount="117">
  <si>
    <t xml:space="preserve"> </t>
  </si>
  <si>
    <t>SL.</t>
  </si>
  <si>
    <t>NO.</t>
  </si>
  <si>
    <t xml:space="preserve">     G R A N D      T O T A L</t>
  </si>
  <si>
    <t>A.</t>
  </si>
  <si>
    <t>FOOD GROUP</t>
  </si>
  <si>
    <t xml:space="preserve">   - </t>
  </si>
  <si>
    <t>-</t>
  </si>
  <si>
    <t xml:space="preserve"> 1. MILK,CREAM &amp; MILK FOOD FOR INFANTS</t>
  </si>
  <si>
    <t xml:space="preserve">  MT</t>
  </si>
  <si>
    <t xml:space="preserve"> 2. WHEAT UNMILLED</t>
  </si>
  <si>
    <t xml:space="preserve"> 3. DRY FRUITS &amp; NUTS</t>
  </si>
  <si>
    <t xml:space="preserve"> 4. TEA    </t>
  </si>
  <si>
    <t xml:space="preserve"> 5. SPICES</t>
  </si>
  <si>
    <t xml:space="preserve"> 6. SOYABEAN OIL</t>
  </si>
  <si>
    <t xml:space="preserve"> 7. PALM OIL   </t>
  </si>
  <si>
    <t xml:space="preserve"> 8. SUGAR</t>
  </si>
  <si>
    <t>10. ALL OTHERS FOOD ITEMS</t>
  </si>
  <si>
    <t>B.</t>
  </si>
  <si>
    <t>MACHINERY GROUP</t>
  </si>
  <si>
    <t>11. POWER GENERATING MACHINERY</t>
  </si>
  <si>
    <t>12. OFFICE MACHINE INCL.DATA PROC EQUIP;</t>
  </si>
  <si>
    <t>13. TEXTILE MACHINERY</t>
  </si>
  <si>
    <t>14. CONSTRUCTION &amp; MINING MACHINERY</t>
  </si>
  <si>
    <t>15. ELECTRICAL MACHINERY &amp; APPARATUS</t>
  </si>
  <si>
    <t>16. TELE COM</t>
  </si>
  <si>
    <t xml:space="preserve">    A. MOBILE PHONE</t>
  </si>
  <si>
    <t xml:space="preserve">    B. OTHER APPARATUS</t>
  </si>
  <si>
    <t>17. AGRICULTURAL MACHINERY &amp; IMPLEMENTS</t>
  </si>
  <si>
    <t>18. OTHER MACHINERY</t>
  </si>
  <si>
    <t>C.</t>
  </si>
  <si>
    <t>TRANSPORT GROUP</t>
  </si>
  <si>
    <t>19.  ROAD MOTOR VEH. (BUILD UNIT,CKD/SKD)</t>
  </si>
  <si>
    <t>19.1 CBU</t>
  </si>
  <si>
    <t xml:space="preserve">   A.BUSES,TRUCKS &amp; OTH. HEAVY VEHICLES</t>
  </si>
  <si>
    <t xml:space="preserve">   B.MOTOR CARS</t>
  </si>
  <si>
    <t xml:space="preserve">   C.MOTOR CYCLES</t>
  </si>
  <si>
    <t>19.2 CKD/SKD</t>
  </si>
  <si>
    <t>19.3 PARTS &amp; ACCESSORIES</t>
  </si>
  <si>
    <t>19.4 OTHERS</t>
  </si>
  <si>
    <t>20.AIRCRAFTS, SHIPS AND BOATS</t>
  </si>
  <si>
    <t>21.OTHERS TRANSPORT EQUIPMENTS</t>
  </si>
  <si>
    <t>P.T.O.</t>
  </si>
  <si>
    <t>D.</t>
  </si>
  <si>
    <t xml:space="preserve">PETROLEUM GROUP   </t>
  </si>
  <si>
    <t xml:space="preserve">22. PETROLEUM PRODUCTS  </t>
  </si>
  <si>
    <t xml:space="preserve">23. PETROLEUM CRUDE     </t>
  </si>
  <si>
    <t xml:space="preserve">E. </t>
  </si>
  <si>
    <t>TEXTILE GROUP</t>
  </si>
  <si>
    <t xml:space="preserve"> - </t>
  </si>
  <si>
    <t>F.</t>
  </si>
  <si>
    <t>AGRICULTURAL AND OTHER CHEMICALS GROUP</t>
  </si>
  <si>
    <t xml:space="preserve"> MT</t>
  </si>
  <si>
    <t>G.</t>
  </si>
  <si>
    <t>METAL GROUP</t>
  </si>
  <si>
    <t>KG</t>
  </si>
  <si>
    <t>H.</t>
  </si>
  <si>
    <t>MISCELLANEOUS GROUP</t>
  </si>
  <si>
    <t xml:space="preserve"> NO</t>
  </si>
  <si>
    <t>ALL OTHERS ITEMS</t>
  </si>
  <si>
    <t xml:space="preserve">   (*) PROVISIONAL     </t>
  </si>
  <si>
    <t xml:space="preserve">   (**)QUANTITY DATA HAS BEEN ESTIMATED WHERE EVER IT IS FOUND NECESSARY.</t>
  </si>
  <si>
    <t>P.T.O</t>
  </si>
  <si>
    <t>U</t>
  </si>
  <si>
    <t>N</t>
  </si>
  <si>
    <t>**</t>
  </si>
  <si>
    <t>COMMODITIES</t>
  </si>
  <si>
    <t>I</t>
  </si>
  <si>
    <t xml:space="preserve"> QUANTITY</t>
  </si>
  <si>
    <t>VALUE</t>
  </si>
  <si>
    <t>T</t>
  </si>
  <si>
    <t xml:space="preserve"> RUPEES</t>
  </si>
  <si>
    <t xml:space="preserve">   DOLLARS  </t>
  </si>
  <si>
    <t>DOLLARS</t>
  </si>
  <si>
    <t xml:space="preserve"> RUPEES  </t>
  </si>
  <si>
    <t>VALUE = ( RUPEES IN MILLION )</t>
  </si>
  <si>
    <t xml:space="preserve">                                   ( U.S DOLLARS IN THOUSAND )</t>
  </si>
  <si>
    <t xml:space="preserve"> 9. PULSES  (LEGUMINOUS VEGETABLES)</t>
  </si>
  <si>
    <t>24.NATURAL GAS, LIQUIFIED</t>
  </si>
  <si>
    <t>25. PETROLEUM GAS, LIQUIFIED</t>
  </si>
  <si>
    <t>26. OTHERS</t>
  </si>
  <si>
    <t>27. RAW COTTON</t>
  </si>
  <si>
    <t>28. SYNTHETIC FIBRE</t>
  </si>
  <si>
    <t>29. SYNTHETIC &amp; ARTIFICIAL SILK YARN</t>
  </si>
  <si>
    <t>30. WORN CLOTHING</t>
  </si>
  <si>
    <t>31. OTHR TEXTILE ITEMS</t>
  </si>
  <si>
    <t>32. FERTILIZER MANUFACTURED</t>
  </si>
  <si>
    <t>33. INSECTICIDES</t>
  </si>
  <si>
    <t>34. PLASTIC MATERIALS</t>
  </si>
  <si>
    <t>35. MEDICINAL PRODUCTS</t>
  </si>
  <si>
    <t>36. OTHERS</t>
  </si>
  <si>
    <t>37. GOLD</t>
  </si>
  <si>
    <t>38. IRON AND STEEL SCRAP</t>
  </si>
  <si>
    <t>39. IRON AND STEEL</t>
  </si>
  <si>
    <t>40. ALUMINIUM WROUGHT &amp; WORKED</t>
  </si>
  <si>
    <t>41. ALL OTHER METALS &amp; ARTICALS</t>
  </si>
  <si>
    <t>42. RUBBER CRUDE INCL. SYNTH/RECLAIMED</t>
  </si>
  <si>
    <t>43. RUBBER TYRES &amp; TUBES</t>
  </si>
  <si>
    <t>44. WOOD &amp; CORK</t>
  </si>
  <si>
    <t>45. JUTE</t>
  </si>
  <si>
    <t>46. PAPER &amp; PAPER BOARD &amp; MANUF.THEREOF</t>
  </si>
  <si>
    <t xml:space="preserve">                   ( U.S DOLLARS IN THOUSAND )</t>
  </si>
  <si>
    <t xml:space="preserve">                VALUE = ( RUPEES IN MILLION )</t>
  </si>
  <si>
    <t>NOTE:- SOME DIFFERENCE MAY OCCUR IN PERCENTAGE CHANGE WITH  RESPECT TO RUPEES &amp; DOLLARS.</t>
  </si>
  <si>
    <t>STATEMENT SHOWING IMPORTS OF SELECTED COMMODITIES DURING THE MONTH OF SEPTEMBER, 2021</t>
  </si>
  <si>
    <t xml:space="preserve">               *       SEPTEMBER, 2021</t>
  </si>
  <si>
    <t xml:space="preserve">                         SEPTEMBER, 2020</t>
  </si>
  <si>
    <t xml:space="preserve">  % CHANGE IN SEPTEMBER, 2021 OVER</t>
  </si>
  <si>
    <t xml:space="preserve">SEPTEMBER, 2020   </t>
  </si>
  <si>
    <t xml:space="preserve">  *   JULY - SEPTEMBER, 2021</t>
  </si>
  <si>
    <t xml:space="preserve">     JULY - SEPTEMBER, 2020</t>
  </si>
  <si>
    <t>% CHANGE IN  JULY - SEPTEMBER, 2021</t>
  </si>
  <si>
    <t xml:space="preserve">  OVER  JULY - SEPTEMBER, 2020</t>
  </si>
  <si>
    <t xml:space="preserve">                       AUGUST,2021</t>
  </si>
  <si>
    <t xml:space="preserve">        AUGUST,2021</t>
  </si>
  <si>
    <t xml:space="preserve">  RUPEE VALUE  CONVERTED INTO US DOLLAR ON THE BASIS OF MONTHLY  BANKS' FLOATING AVERAGE EXCHANGE RATE PROVIDED BY SBP. SEPTEMBER, 2021 (1$=Rs.168.056740) , AUGUST, 2021 (1$=Rs.164.099741) AND SEPTEMBER,2020 (1$=Rs.165.854091).  </t>
  </si>
  <si>
    <t>STATEMENT SHOWING IMPORTS OF SELECTED COMMODITIES DURING THE PERIOD JULY - SEPTEMBER,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</si>
</sst>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-* #,##0_-;\-* #,##0_-;_-* &quot;-&quot;_-;_-@_-"/>
    <numFmt numFmtId="43" formatCode="_-* #,##0.00_-;\-* #,##0.00_-;_-* &quot;-&quot;??_-;_-@_-"/>
    <numFmt numFmtId="164" formatCode="_(* #,##0.00_);_(* \(#,##0.00\);_(* &quot;-&quot;??_);_(@_)"/>
    <numFmt numFmtId="165" formatCode="0.00_)"/>
    <numFmt numFmtId="166" formatCode="_(* #,##0_);_(* \(#,##0\);_(* &quot;-&quot;??_);_(@_)"/>
  </numFmts>
  <fonts count="1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4"/>
      <name val="Calibri"/>
      <family val="2"/>
      <scheme val="minor"/>
    </font>
    <font>
      <u/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3">
    <xf numFmtId="0" fontId="0" fillId="0" borderId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4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2" fillId="0" borderId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116">
    <xf numFmtId="0" fontId="0" fillId="0" borderId="0" xfId="0"/>
    <xf numFmtId="3" fontId="7" fillId="0" borderId="0" xfId="0" applyNumberFormat="1" applyFont="1"/>
    <xf numFmtId="0" fontId="7" fillId="0" borderId="0" xfId="0" applyFont="1"/>
    <xf numFmtId="2" fontId="7" fillId="0" borderId="0" xfId="0" applyNumberFormat="1" applyFont="1"/>
    <xf numFmtId="165" fontId="7" fillId="0" borderId="0" xfId="0" applyNumberFormat="1" applyFont="1"/>
    <xf numFmtId="3" fontId="7" fillId="0" borderId="0" xfId="0" applyNumberFormat="1" applyFont="1" applyAlignment="1">
      <alignment horizontal="center"/>
    </xf>
    <xf numFmtId="3" fontId="7" fillId="0" borderId="11" xfId="0" quotePrefix="1" applyNumberFormat="1" applyFont="1" applyBorder="1"/>
    <xf numFmtId="2" fontId="7" fillId="0" borderId="11" xfId="0" applyNumberFormat="1" applyFont="1" applyBorder="1"/>
    <xf numFmtId="0" fontId="7" fillId="0" borderId="11" xfId="0" quotePrefix="1" applyFont="1" applyBorder="1"/>
    <xf numFmtId="0" fontId="7" fillId="0" borderId="11" xfId="0" applyFont="1" applyBorder="1"/>
    <xf numFmtId="3" fontId="7" fillId="0" borderId="11" xfId="0" applyNumberFormat="1" applyFont="1" applyBorder="1"/>
    <xf numFmtId="37" fontId="7" fillId="0" borderId="0" xfId="0" applyNumberFormat="1" applyFont="1" applyAlignment="1">
      <alignment horizontal="right"/>
    </xf>
    <xf numFmtId="37" fontId="7" fillId="0" borderId="0" xfId="0" applyNumberFormat="1" applyFont="1" applyAlignment="1">
      <alignment horizontal="center"/>
    </xf>
    <xf numFmtId="1" fontId="7" fillId="0" borderId="0" xfId="0" applyNumberFormat="1" applyFont="1"/>
    <xf numFmtId="2" fontId="7" fillId="0" borderId="0" xfId="0" applyNumberFormat="1" applyFont="1" applyAlignment="1">
      <alignment horizontal="left"/>
    </xf>
    <xf numFmtId="37" fontId="7" fillId="0" borderId="0" xfId="0" applyNumberFormat="1" applyFont="1" applyAlignment="1">
      <alignment horizontal="left"/>
    </xf>
    <xf numFmtId="0" fontId="7" fillId="0" borderId="1" xfId="0" applyFont="1" applyBorder="1"/>
    <xf numFmtId="37" fontId="7" fillId="0" borderId="2" xfId="0" applyNumberFormat="1" applyFont="1" applyBorder="1" applyAlignment="1">
      <alignment horizontal="left"/>
    </xf>
    <xf numFmtId="37" fontId="7" fillId="0" borderId="1" xfId="0" applyNumberFormat="1" applyFont="1" applyBorder="1" applyAlignment="1">
      <alignment horizontal="center"/>
    </xf>
    <xf numFmtId="3" fontId="7" fillId="0" borderId="0" xfId="0" applyNumberFormat="1" applyFont="1" applyAlignment="1">
      <alignment horizontal="left"/>
    </xf>
    <xf numFmtId="37" fontId="7" fillId="0" borderId="5" xfId="0" applyNumberFormat="1" applyFont="1" applyBorder="1" applyAlignment="1">
      <alignment horizontal="center"/>
    </xf>
    <xf numFmtId="37" fontId="7" fillId="0" borderId="5" xfId="0" applyNumberFormat="1" applyFont="1" applyBorder="1" applyAlignment="1">
      <alignment horizontal="left"/>
    </xf>
    <xf numFmtId="0" fontId="7" fillId="0" borderId="6" xfId="0" applyFont="1" applyBorder="1"/>
    <xf numFmtId="3" fontId="7" fillId="0" borderId="7" xfId="0" applyNumberFormat="1" applyFont="1" applyBorder="1"/>
    <xf numFmtId="0" fontId="7" fillId="0" borderId="8" xfId="0" applyFont="1" applyBorder="1"/>
    <xf numFmtId="1" fontId="7" fillId="0" borderId="0" xfId="0" applyNumberFormat="1" applyFont="1" applyAlignment="1">
      <alignment horizontal="center"/>
    </xf>
    <xf numFmtId="37" fontId="7" fillId="0" borderId="8" xfId="0" applyNumberFormat="1" applyFont="1" applyBorder="1" applyAlignment="1">
      <alignment horizontal="left"/>
    </xf>
    <xf numFmtId="1" fontId="7" fillId="0" borderId="0" xfId="0" applyNumberFormat="1" applyFont="1" applyAlignment="1">
      <alignment horizontal="left"/>
    </xf>
    <xf numFmtId="37" fontId="7" fillId="0" borderId="12" xfId="0" applyNumberFormat="1" applyFont="1" applyBorder="1" applyAlignment="1">
      <alignment horizontal="left"/>
    </xf>
    <xf numFmtId="37" fontId="7" fillId="0" borderId="11" xfId="0" applyNumberFormat="1" applyFont="1" applyBorder="1" applyAlignment="1">
      <alignment horizontal="center"/>
    </xf>
    <xf numFmtId="37" fontId="7" fillId="0" borderId="11" xfId="0" quotePrefix="1" applyNumberFormat="1" applyFont="1" applyBorder="1" applyAlignment="1">
      <alignment horizontal="left"/>
    </xf>
    <xf numFmtId="37" fontId="7" fillId="0" borderId="11" xfId="0" applyNumberFormat="1" applyFont="1" applyBorder="1" applyAlignment="1">
      <alignment horizontal="left"/>
    </xf>
    <xf numFmtId="37" fontId="7" fillId="0" borderId="11" xfId="0" applyNumberFormat="1" applyFont="1" applyBorder="1" applyAlignment="1">
      <alignment horizontal="right"/>
    </xf>
    <xf numFmtId="37" fontId="7" fillId="0" borderId="0" xfId="0" quotePrefix="1" applyNumberFormat="1" applyFont="1" applyAlignment="1">
      <alignment horizontal="left"/>
    </xf>
    <xf numFmtId="37" fontId="7" fillId="0" borderId="0" xfId="0" applyNumberFormat="1" applyFont="1"/>
    <xf numFmtId="3" fontId="7" fillId="0" borderId="0" xfId="0" quotePrefix="1" applyNumberFormat="1" applyFont="1" applyAlignment="1">
      <alignment horizontal="right"/>
    </xf>
    <xf numFmtId="37" fontId="7" fillId="0" borderId="0" xfId="0" quotePrefix="1" applyNumberFormat="1" applyFont="1" applyAlignment="1">
      <alignment horizontal="right"/>
    </xf>
    <xf numFmtId="3" fontId="7" fillId="0" borderId="0" xfId="0" quotePrefix="1" applyNumberFormat="1" applyFont="1"/>
    <xf numFmtId="37" fontId="7" fillId="0" borderId="0" xfId="0" applyNumberFormat="1" applyFont="1" applyFill="1" applyAlignment="1">
      <alignment horizontal="left"/>
    </xf>
    <xf numFmtId="37" fontId="9" fillId="0" borderId="0" xfId="0" applyNumberFormat="1" applyFont="1" applyAlignment="1">
      <alignment horizontal="left"/>
    </xf>
    <xf numFmtId="165" fontId="7" fillId="0" borderId="0" xfId="0" applyNumberFormat="1" applyFont="1" applyAlignment="1">
      <alignment horizontal="left"/>
    </xf>
    <xf numFmtId="2" fontId="7" fillId="2" borderId="0" xfId="0" applyNumberFormat="1" applyFont="1" applyFill="1"/>
    <xf numFmtId="166" fontId="7" fillId="0" borderId="0" xfId="1" applyNumberFormat="1" applyFont="1"/>
    <xf numFmtId="166" fontId="7" fillId="0" borderId="0" xfId="0" applyNumberFormat="1" applyFont="1"/>
    <xf numFmtId="37" fontId="8" fillId="0" borderId="0" xfId="0" applyNumberFormat="1" applyFont="1" applyAlignment="1">
      <alignment horizontal="center"/>
    </xf>
    <xf numFmtId="3" fontId="8" fillId="0" borderId="0" xfId="0" applyNumberFormat="1" applyFont="1" applyAlignment="1">
      <alignment horizontal="center"/>
    </xf>
    <xf numFmtId="3" fontId="7" fillId="0" borderId="13" xfId="0" applyNumberFormat="1" applyFont="1" applyBorder="1" applyAlignment="1">
      <alignment horizontal="right"/>
    </xf>
    <xf numFmtId="37" fontId="7" fillId="0" borderId="13" xfId="0" applyNumberFormat="1" applyFont="1" applyBorder="1" applyAlignment="1">
      <alignment horizontal="right"/>
    </xf>
    <xf numFmtId="37" fontId="7" fillId="0" borderId="9" xfId="0" applyNumberFormat="1" applyFont="1" applyBorder="1" applyAlignment="1">
      <alignment horizontal="right"/>
    </xf>
    <xf numFmtId="37" fontId="7" fillId="0" borderId="3" xfId="0" applyNumberFormat="1" applyFont="1" applyBorder="1" applyAlignment="1">
      <alignment horizontal="right"/>
    </xf>
    <xf numFmtId="2" fontId="7" fillId="0" borderId="9" xfId="0" applyNumberFormat="1" applyFont="1" applyBorder="1" applyAlignment="1">
      <alignment horizontal="right"/>
    </xf>
    <xf numFmtId="2" fontId="7" fillId="0" borderId="13" xfId="0" applyNumberFormat="1" applyFont="1" applyBorder="1" applyAlignment="1">
      <alignment horizontal="right"/>
    </xf>
    <xf numFmtId="37" fontId="7" fillId="0" borderId="12" xfId="0" applyNumberFormat="1" applyFont="1" applyBorder="1" applyAlignment="1">
      <alignment horizontal="right"/>
    </xf>
    <xf numFmtId="3" fontId="10" fillId="0" borderId="0" xfId="0" applyNumberFormat="1" applyFont="1"/>
    <xf numFmtId="1" fontId="10" fillId="0" borderId="0" xfId="0" applyNumberFormat="1" applyFont="1"/>
    <xf numFmtId="0" fontId="10" fillId="0" borderId="0" xfId="0" applyFont="1"/>
    <xf numFmtId="2" fontId="10" fillId="0" borderId="0" xfId="0" applyNumberFormat="1" applyFont="1"/>
    <xf numFmtId="3" fontId="10" fillId="0" borderId="0" xfId="0" applyNumberFormat="1" applyFont="1" applyAlignment="1">
      <alignment horizontal="center"/>
    </xf>
    <xf numFmtId="1" fontId="10" fillId="0" borderId="0" xfId="0" applyNumberFormat="1" applyFont="1" applyAlignment="1">
      <alignment horizontal="center"/>
    </xf>
    <xf numFmtId="3" fontId="10" fillId="0" borderId="0" xfId="1" applyNumberFormat="1" applyFont="1"/>
    <xf numFmtId="3" fontId="10" fillId="2" borderId="0" xfId="1" applyNumberFormat="1" applyFont="1" applyFill="1"/>
    <xf numFmtId="165" fontId="10" fillId="0" borderId="0" xfId="0" applyNumberFormat="1" applyFont="1" applyAlignment="1">
      <alignment horizontal="center"/>
    </xf>
    <xf numFmtId="165" fontId="10" fillId="0" borderId="0" xfId="0" applyNumberFormat="1" applyFont="1"/>
    <xf numFmtId="3" fontId="10" fillId="2" borderId="0" xfId="0" applyNumberFormat="1" applyFont="1" applyFill="1"/>
    <xf numFmtId="3" fontId="10" fillId="0" borderId="0" xfId="1" applyNumberFormat="1" applyFont="1" applyAlignment="1">
      <alignment horizontal="right"/>
    </xf>
    <xf numFmtId="3" fontId="10" fillId="0" borderId="0" xfId="0" applyNumberFormat="1" applyFont="1" applyAlignment="1">
      <alignment horizontal="right"/>
    </xf>
    <xf numFmtId="37" fontId="10" fillId="0" borderId="11" xfId="0" applyNumberFormat="1" applyFont="1" applyBorder="1"/>
    <xf numFmtId="3" fontId="10" fillId="0" borderId="11" xfId="0" quotePrefix="1" applyNumberFormat="1" applyFont="1" applyBorder="1" applyAlignment="1">
      <alignment horizontal="right"/>
    </xf>
    <xf numFmtId="37" fontId="10" fillId="0" borderId="11" xfId="0" quotePrefix="1" applyNumberFormat="1" applyFont="1" applyBorder="1" applyAlignment="1">
      <alignment horizontal="right"/>
    </xf>
    <xf numFmtId="3" fontId="10" fillId="0" borderId="11" xfId="0" quotePrefix="1" applyNumberFormat="1" applyFont="1" applyBorder="1"/>
    <xf numFmtId="165" fontId="10" fillId="0" borderId="11" xfId="0" applyNumberFormat="1" applyFont="1" applyBorder="1"/>
    <xf numFmtId="2" fontId="10" fillId="0" borderId="11" xfId="0" applyNumberFormat="1" applyFont="1" applyBorder="1"/>
    <xf numFmtId="0" fontId="10" fillId="0" borderId="11" xfId="0" quotePrefix="1" applyFont="1" applyBorder="1"/>
    <xf numFmtId="3" fontId="10" fillId="0" borderId="0" xfId="1" applyNumberFormat="1" applyFont="1" applyAlignment="1">
      <alignment horizontal="center"/>
    </xf>
    <xf numFmtId="3" fontId="10" fillId="0" borderId="0" xfId="1" quotePrefix="1" applyNumberFormat="1" applyFont="1" applyAlignment="1">
      <alignment horizontal="right"/>
    </xf>
    <xf numFmtId="1" fontId="10" fillId="0" borderId="0" xfId="0" applyNumberFormat="1" applyFont="1" applyFill="1" applyAlignment="1">
      <alignment horizontal="center"/>
    </xf>
    <xf numFmtId="4" fontId="10" fillId="0" borderId="0" xfId="0" applyNumberFormat="1" applyFont="1"/>
    <xf numFmtId="4" fontId="10" fillId="2" borderId="0" xfId="0" applyNumberFormat="1" applyFont="1" applyFill="1"/>
    <xf numFmtId="4" fontId="10" fillId="0" borderId="0" xfId="0" applyNumberFormat="1" applyFont="1" applyAlignment="1">
      <alignment horizontal="right"/>
    </xf>
    <xf numFmtId="166" fontId="10" fillId="0" borderId="0" xfId="1" applyNumberFormat="1" applyFont="1"/>
    <xf numFmtId="37" fontId="10" fillId="0" borderId="0" xfId="0" applyNumberFormat="1" applyFont="1" applyAlignment="1">
      <alignment horizontal="right"/>
    </xf>
    <xf numFmtId="37" fontId="10" fillId="0" borderId="0" xfId="0" applyNumberFormat="1" applyFont="1" applyAlignment="1">
      <alignment horizontal="center"/>
    </xf>
    <xf numFmtId="0" fontId="10" fillId="0" borderId="11" xfId="0" applyFont="1" applyBorder="1"/>
    <xf numFmtId="3" fontId="10" fillId="0" borderId="11" xfId="0" applyNumberFormat="1" applyFont="1" applyBorder="1"/>
    <xf numFmtId="166" fontId="0" fillId="0" borderId="0" xfId="1" applyNumberFormat="1" applyFont="1"/>
    <xf numFmtId="43" fontId="7" fillId="0" borderId="0" xfId="0" applyNumberFormat="1" applyFont="1"/>
    <xf numFmtId="37" fontId="7" fillId="0" borderId="1" xfId="0" applyNumberFormat="1" applyFont="1" applyBorder="1" applyAlignment="1">
      <alignment horizontal="center"/>
    </xf>
    <xf numFmtId="37" fontId="7" fillId="0" borderId="11" xfId="0" applyNumberFormat="1" applyFont="1" applyBorder="1" applyAlignment="1">
      <alignment horizontal="center"/>
    </xf>
    <xf numFmtId="3" fontId="10" fillId="0" borderId="0" xfId="1" applyNumberFormat="1" applyFont="1" applyFill="1"/>
    <xf numFmtId="37" fontId="8" fillId="0" borderId="0" xfId="0" applyNumberFormat="1" applyFont="1" applyAlignment="1">
      <alignment horizontal="center"/>
    </xf>
    <xf numFmtId="37" fontId="7" fillId="0" borderId="1" xfId="0" applyNumberFormat="1" applyFont="1" applyBorder="1" applyAlignment="1">
      <alignment horizontal="center"/>
    </xf>
    <xf numFmtId="37" fontId="10" fillId="0" borderId="0" xfId="0" applyNumberFormat="1" applyFont="1" applyBorder="1"/>
    <xf numFmtId="3" fontId="10" fillId="0" borderId="0" xfId="0" quotePrefix="1" applyNumberFormat="1" applyFont="1" applyBorder="1" applyAlignment="1">
      <alignment horizontal="right"/>
    </xf>
    <xf numFmtId="3" fontId="10" fillId="0" borderId="0" xfId="0" applyNumberFormat="1" applyFont="1" applyBorder="1"/>
    <xf numFmtId="37" fontId="7" fillId="0" borderId="3" xfId="0" applyNumberFormat="1" applyFont="1" applyBorder="1" applyAlignment="1">
      <alignment horizontal="center"/>
    </xf>
    <xf numFmtId="37" fontId="7" fillId="0" borderId="14" xfId="0" applyNumberFormat="1" applyFont="1" applyBorder="1" applyAlignment="1">
      <alignment horizontal="center"/>
    </xf>
    <xf numFmtId="37" fontId="8" fillId="0" borderId="0" xfId="0" applyNumberFormat="1" applyFont="1" applyAlignment="1">
      <alignment horizontal="center"/>
    </xf>
    <xf numFmtId="37" fontId="7" fillId="0" borderId="4" xfId="0" applyNumberFormat="1" applyFont="1" applyBorder="1" applyAlignment="1">
      <alignment horizontal="center"/>
    </xf>
    <xf numFmtId="37" fontId="7" fillId="2" borderId="3" xfId="0" applyNumberFormat="1" applyFont="1" applyFill="1" applyBorder="1" applyAlignment="1">
      <alignment horizontal="center"/>
    </xf>
    <xf numFmtId="37" fontId="7" fillId="2" borderId="4" xfId="0" applyNumberFormat="1" applyFont="1" applyFill="1" applyBorder="1" applyAlignment="1">
      <alignment horizontal="center"/>
    </xf>
    <xf numFmtId="37" fontId="7" fillId="0" borderId="9" xfId="0" applyNumberFormat="1" applyFont="1" applyBorder="1" applyAlignment="1">
      <alignment horizontal="center"/>
    </xf>
    <xf numFmtId="37" fontId="7" fillId="0" borderId="10" xfId="0" applyNumberFormat="1" applyFont="1" applyBorder="1" applyAlignment="1">
      <alignment horizontal="center"/>
    </xf>
    <xf numFmtId="37" fontId="7" fillId="0" borderId="2" xfId="0" applyNumberFormat="1" applyFont="1" applyBorder="1" applyAlignment="1">
      <alignment horizontal="center" vertical="center"/>
    </xf>
    <xf numFmtId="37" fontId="7" fillId="0" borderId="5" xfId="0" applyNumberFormat="1" applyFont="1" applyBorder="1" applyAlignment="1">
      <alignment horizontal="center" vertical="center"/>
    </xf>
    <xf numFmtId="37" fontId="7" fillId="0" borderId="12" xfId="0" applyNumberFormat="1" applyFont="1" applyBorder="1" applyAlignment="1">
      <alignment horizontal="center" vertical="center"/>
    </xf>
    <xf numFmtId="2" fontId="7" fillId="0" borderId="3" xfId="0" applyNumberFormat="1" applyFont="1" applyBorder="1" applyAlignment="1">
      <alignment horizontal="center"/>
    </xf>
    <xf numFmtId="2" fontId="7" fillId="0" borderId="4" xfId="0" applyNumberFormat="1" applyFont="1" applyBorder="1" applyAlignment="1">
      <alignment horizontal="center"/>
    </xf>
    <xf numFmtId="37" fontId="7" fillId="0" borderId="3" xfId="0" applyNumberFormat="1" applyFont="1" applyBorder="1" applyAlignment="1"/>
    <xf numFmtId="37" fontId="7" fillId="0" borderId="4" xfId="0" applyNumberFormat="1" applyFont="1" applyBorder="1" applyAlignment="1"/>
    <xf numFmtId="37" fontId="7" fillId="0" borderId="14" xfId="0" applyNumberFormat="1" applyFont="1" applyBorder="1" applyAlignment="1"/>
    <xf numFmtId="37" fontId="7" fillId="0" borderId="3" xfId="0" applyNumberFormat="1" applyFont="1" applyBorder="1"/>
    <xf numFmtId="37" fontId="7" fillId="0" borderId="4" xfId="0" applyNumberFormat="1" applyFont="1" applyBorder="1"/>
    <xf numFmtId="37" fontId="7" fillId="0" borderId="14" xfId="0" applyNumberFormat="1" applyFont="1" applyBorder="1"/>
    <xf numFmtId="37" fontId="7" fillId="0" borderId="7" xfId="0" applyNumberFormat="1" applyFont="1" applyBorder="1" applyAlignment="1">
      <alignment horizontal="center"/>
    </xf>
    <xf numFmtId="37" fontId="7" fillId="0" borderId="1" xfId="0" applyNumberFormat="1" applyFont="1" applyBorder="1" applyAlignment="1">
      <alignment horizontal="center"/>
    </xf>
    <xf numFmtId="37" fontId="7" fillId="0" borderId="11" xfId="0" applyNumberFormat="1" applyFont="1" applyBorder="1" applyAlignment="1">
      <alignment horizontal="center"/>
    </xf>
  </cellXfs>
  <cellStyles count="23">
    <cellStyle name="Comma" xfId="1" builtinId="3"/>
    <cellStyle name="Comma [0] 2" xfId="15" xr:uid="{00000000-0005-0000-0000-000001000000}"/>
    <cellStyle name="Comma [0] 3" xfId="18" xr:uid="{00000000-0005-0000-0000-000002000000}"/>
    <cellStyle name="Comma 10" xfId="22" xr:uid="{00000000-0005-0000-0000-000003000000}"/>
    <cellStyle name="Comma 2" xfId="2" xr:uid="{00000000-0005-0000-0000-000004000000}"/>
    <cellStyle name="Comma 2 2" xfId="8" xr:uid="{00000000-0005-0000-0000-000005000000}"/>
    <cellStyle name="Comma 3" xfId="3" xr:uid="{00000000-0005-0000-0000-000006000000}"/>
    <cellStyle name="Comma 3 2" xfId="9" xr:uid="{00000000-0005-0000-0000-000007000000}"/>
    <cellStyle name="Comma 4" xfId="4" xr:uid="{00000000-0005-0000-0000-000008000000}"/>
    <cellStyle name="Comma 4 2" xfId="5" xr:uid="{00000000-0005-0000-0000-000009000000}"/>
    <cellStyle name="Comma 4 2 2" xfId="11" xr:uid="{00000000-0005-0000-0000-00000A000000}"/>
    <cellStyle name="Comma 4 3" xfId="10" xr:uid="{00000000-0005-0000-0000-00000B000000}"/>
    <cellStyle name="Comma 5" xfId="6" xr:uid="{00000000-0005-0000-0000-00000C000000}"/>
    <cellStyle name="Comma 5 2" xfId="12" xr:uid="{00000000-0005-0000-0000-00000D000000}"/>
    <cellStyle name="Comma 6" xfId="16" xr:uid="{00000000-0005-0000-0000-00000E000000}"/>
    <cellStyle name="Comma 7" xfId="19" xr:uid="{00000000-0005-0000-0000-00000F000000}"/>
    <cellStyle name="Comma 8" xfId="20" xr:uid="{00000000-0005-0000-0000-000010000000}"/>
    <cellStyle name="Comma 9" xfId="21" xr:uid="{00000000-0005-0000-0000-000011000000}"/>
    <cellStyle name="Normal" xfId="0" builtinId="0"/>
    <cellStyle name="Normal 2" xfId="7" xr:uid="{00000000-0005-0000-0000-000013000000}"/>
    <cellStyle name="Normal 2 2" xfId="13" xr:uid="{00000000-0005-0000-0000-000014000000}"/>
    <cellStyle name="Normal 6" xfId="14" xr:uid="{00000000-0005-0000-0000-000015000000}"/>
    <cellStyle name="Normal 6 2" xfId="17" xr:uid="{00000000-0005-0000-0000-00001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225"/>
  <sheetViews>
    <sheetView tabSelected="1" zoomScale="60" zoomScaleNormal="60" zoomScaleSheetLayoutView="70" workbookViewId="0">
      <selection sqref="A1:R1"/>
    </sheetView>
  </sheetViews>
  <sheetFormatPr defaultColWidth="11.7109375" defaultRowHeight="18.75" x14ac:dyDescent="0.3"/>
  <cols>
    <col min="1" max="1" width="4.5703125" style="2" customWidth="1"/>
    <col min="2" max="2" width="53.7109375" style="2" customWidth="1"/>
    <col min="3" max="3" width="4.7109375" style="2" customWidth="1"/>
    <col min="4" max="4" width="18.140625" style="2" customWidth="1"/>
    <col min="5" max="5" width="16.5703125" style="1" customWidth="1"/>
    <col min="6" max="6" width="17.140625" style="2" customWidth="1"/>
    <col min="7" max="7" width="20.5703125" style="2" customWidth="1"/>
    <col min="8" max="8" width="16.85546875" style="1" customWidth="1"/>
    <col min="9" max="9" width="17.140625" style="2" customWidth="1"/>
    <col min="10" max="10" width="18.28515625" style="2" customWidth="1"/>
    <col min="11" max="11" width="14.7109375" style="1" customWidth="1"/>
    <col min="12" max="12" width="18.28515625" style="2" customWidth="1"/>
    <col min="13" max="13" width="14.7109375" style="2" customWidth="1"/>
    <col min="14" max="14" width="15.5703125" style="3" bestFit="1" customWidth="1"/>
    <col min="15" max="15" width="14.7109375" style="3" customWidth="1"/>
    <col min="16" max="18" width="14.7109375" style="2" customWidth="1"/>
    <col min="19" max="19" width="11.5703125" style="1" customWidth="1"/>
    <col min="20" max="20" width="12.42578125" style="13" customWidth="1"/>
    <col min="21" max="21" width="11.28515625" style="13" customWidth="1"/>
    <col min="22" max="22" width="12.7109375" style="13" customWidth="1"/>
    <col min="23" max="31" width="12.7109375" style="2" customWidth="1"/>
    <col min="32" max="16384" width="11.7109375" style="2"/>
  </cols>
  <sheetData>
    <row r="1" spans="1:21" x14ac:dyDescent="0.3">
      <c r="A1" s="96" t="s">
        <v>104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</row>
    <row r="2" spans="1:21" x14ac:dyDescent="0.3">
      <c r="O2" s="14" t="s">
        <v>75</v>
      </c>
    </row>
    <row r="3" spans="1:21" x14ac:dyDescent="0.3">
      <c r="O3" s="14" t="s">
        <v>101</v>
      </c>
    </row>
    <row r="4" spans="1:21" x14ac:dyDescent="0.3">
      <c r="A4" s="16"/>
      <c r="B4" s="102" t="s">
        <v>66</v>
      </c>
      <c r="C4" s="18" t="s">
        <v>63</v>
      </c>
      <c r="D4" s="107" t="s">
        <v>105</v>
      </c>
      <c r="E4" s="108"/>
      <c r="F4" s="109"/>
      <c r="G4" s="110" t="s">
        <v>113</v>
      </c>
      <c r="H4" s="111"/>
      <c r="I4" s="112"/>
      <c r="J4" s="110" t="s">
        <v>106</v>
      </c>
      <c r="K4" s="111"/>
      <c r="L4" s="112"/>
      <c r="M4" s="105" t="s">
        <v>107</v>
      </c>
      <c r="N4" s="106"/>
      <c r="O4" s="106"/>
      <c r="P4" s="106"/>
      <c r="Q4" s="106"/>
      <c r="R4" s="106"/>
      <c r="S4" s="19"/>
    </row>
    <row r="5" spans="1:21" x14ac:dyDescent="0.3">
      <c r="A5" s="2" t="s">
        <v>1</v>
      </c>
      <c r="B5" s="103"/>
      <c r="C5" s="12" t="s">
        <v>64</v>
      </c>
      <c r="D5" s="21" t="s">
        <v>65</v>
      </c>
      <c r="F5" s="22"/>
      <c r="H5" s="23"/>
      <c r="J5" s="24"/>
      <c r="K5" s="23"/>
      <c r="L5" s="22"/>
      <c r="M5" s="94" t="s">
        <v>114</v>
      </c>
      <c r="N5" s="97"/>
      <c r="O5" s="95"/>
      <c r="P5" s="98" t="s">
        <v>108</v>
      </c>
      <c r="Q5" s="99"/>
      <c r="R5" s="99"/>
      <c r="S5" s="5"/>
      <c r="T5" s="25"/>
      <c r="U5" s="25"/>
    </row>
    <row r="6" spans="1:21" x14ac:dyDescent="0.3">
      <c r="A6" s="15" t="s">
        <v>2</v>
      </c>
      <c r="B6" s="103"/>
      <c r="C6" s="12" t="s">
        <v>67</v>
      </c>
      <c r="D6" s="21" t="s">
        <v>68</v>
      </c>
      <c r="E6" s="100" t="s">
        <v>69</v>
      </c>
      <c r="F6" s="101"/>
      <c r="G6" s="15" t="s">
        <v>68</v>
      </c>
      <c r="H6" s="100" t="s">
        <v>69</v>
      </c>
      <c r="I6" s="101"/>
      <c r="J6" s="26" t="s">
        <v>68</v>
      </c>
      <c r="K6" s="100" t="s">
        <v>69</v>
      </c>
      <c r="L6" s="101"/>
      <c r="M6" s="26" t="s">
        <v>68</v>
      </c>
      <c r="N6" s="94" t="s">
        <v>69</v>
      </c>
      <c r="O6" s="95"/>
      <c r="P6" s="26" t="s">
        <v>68</v>
      </c>
      <c r="Q6" s="94" t="s">
        <v>69</v>
      </c>
      <c r="R6" s="97"/>
      <c r="S6" s="19"/>
      <c r="T6" s="27"/>
      <c r="U6" s="27"/>
    </row>
    <row r="7" spans="1:21" x14ac:dyDescent="0.3">
      <c r="A7" s="9"/>
      <c r="B7" s="104"/>
      <c r="C7" s="29" t="s">
        <v>70</v>
      </c>
      <c r="D7" s="28"/>
      <c r="E7" s="46" t="s">
        <v>71</v>
      </c>
      <c r="F7" s="47" t="s">
        <v>72</v>
      </c>
      <c r="G7" s="32"/>
      <c r="H7" s="46" t="s">
        <v>71</v>
      </c>
      <c r="I7" s="47" t="s">
        <v>73</v>
      </c>
      <c r="J7" s="48"/>
      <c r="K7" s="46" t="s">
        <v>71</v>
      </c>
      <c r="L7" s="47" t="s">
        <v>73</v>
      </c>
      <c r="M7" s="48"/>
      <c r="N7" s="50" t="s">
        <v>74</v>
      </c>
      <c r="O7" s="51" t="s">
        <v>73</v>
      </c>
      <c r="P7" s="52"/>
      <c r="Q7" s="48" t="s">
        <v>74</v>
      </c>
      <c r="R7" s="49" t="s">
        <v>73</v>
      </c>
      <c r="S7" s="19"/>
      <c r="T7" s="27"/>
      <c r="U7" s="27"/>
    </row>
    <row r="8" spans="1:21" ht="21" x14ac:dyDescent="0.35">
      <c r="A8" s="15"/>
      <c r="B8" s="15" t="s">
        <v>3</v>
      </c>
      <c r="D8" s="59"/>
      <c r="E8" s="79">
        <v>1108318</v>
      </c>
      <c r="F8" s="93">
        <f>ROUND(E8/168.05674*1000,0)</f>
        <v>6594904</v>
      </c>
      <c r="G8" s="59"/>
      <c r="H8" s="79">
        <v>1079268</v>
      </c>
      <c r="I8" s="59">
        <v>6576906</v>
      </c>
      <c r="J8" s="59"/>
      <c r="K8" s="59">
        <v>712600</v>
      </c>
      <c r="L8" s="59">
        <v>4296546</v>
      </c>
      <c r="M8" s="55"/>
      <c r="N8" s="56">
        <f>ROUND(E8/H8*100-100,2)</f>
        <v>2.69</v>
      </c>
      <c r="O8" s="56">
        <f>ROUND(F8/I8*100-100,2)</f>
        <v>0.27</v>
      </c>
      <c r="P8" s="61"/>
      <c r="Q8" s="62">
        <f>ROUND(E8/K8*100-100,2)</f>
        <v>55.53</v>
      </c>
      <c r="R8" s="62">
        <f>ROUND(F8/L8*100-100,2)</f>
        <v>53.49</v>
      </c>
      <c r="S8" s="53"/>
      <c r="T8" s="54"/>
      <c r="U8" s="54"/>
    </row>
    <row r="9" spans="1:21" ht="21" x14ac:dyDescent="0.35">
      <c r="A9" s="15"/>
      <c r="D9" s="59"/>
      <c r="E9" s="59"/>
      <c r="F9" s="59"/>
      <c r="G9" s="59"/>
      <c r="H9" s="59"/>
      <c r="I9" s="59"/>
      <c r="J9" s="59"/>
      <c r="K9" s="59"/>
      <c r="L9" s="59"/>
      <c r="M9" s="55"/>
      <c r="N9" s="56"/>
      <c r="O9" s="56"/>
      <c r="P9" s="55"/>
      <c r="Q9" s="55"/>
      <c r="R9" s="55"/>
      <c r="S9" s="53"/>
      <c r="T9" s="54"/>
      <c r="U9" s="54"/>
    </row>
    <row r="10" spans="1:21" ht="21" x14ac:dyDescent="0.35">
      <c r="A10" s="15" t="s">
        <v>4</v>
      </c>
      <c r="B10" s="15" t="s">
        <v>5</v>
      </c>
      <c r="C10" s="11" t="s">
        <v>6</v>
      </c>
      <c r="D10" s="59"/>
      <c r="E10" s="59">
        <f>SUM(E11:E20)</f>
        <v>149697</v>
      </c>
      <c r="F10" s="59">
        <f>SUM(F11:F20)</f>
        <v>890752</v>
      </c>
      <c r="G10" s="59"/>
      <c r="H10" s="59">
        <f>SUM(H11:H20)</f>
        <v>135549</v>
      </c>
      <c r="I10" s="59">
        <f>SUM(I11:I20)</f>
        <v>826018</v>
      </c>
      <c r="J10" s="59"/>
      <c r="K10" s="59">
        <f>SUM(K11:K20)</f>
        <v>121326</v>
      </c>
      <c r="L10" s="59">
        <f>SUM(L11:L20)</f>
        <v>731528</v>
      </c>
      <c r="M10" s="61" t="s">
        <v>7</v>
      </c>
      <c r="N10" s="56">
        <f>ROUND(E10/H10*100-100,2)</f>
        <v>10.44</v>
      </c>
      <c r="O10" s="56">
        <f>ROUND(F10/I10*100-100,2)</f>
        <v>7.84</v>
      </c>
      <c r="P10" s="61" t="s">
        <v>7</v>
      </c>
      <c r="Q10" s="62">
        <f>ROUND(E10/K10*100-100,2)</f>
        <v>23.38</v>
      </c>
      <c r="R10" s="62">
        <f>ROUND(F10/L10*100-100,2)</f>
        <v>21.77</v>
      </c>
      <c r="S10" s="57"/>
      <c r="T10" s="58"/>
      <c r="U10" s="58"/>
    </row>
    <row r="11" spans="1:21" ht="21" x14ac:dyDescent="0.35">
      <c r="A11" s="15" t="s">
        <v>0</v>
      </c>
      <c r="B11" s="15" t="s">
        <v>8</v>
      </c>
      <c r="C11" s="11" t="s">
        <v>9</v>
      </c>
      <c r="D11" s="59">
        <v>3204.9259999999999</v>
      </c>
      <c r="E11" s="59">
        <v>2234</v>
      </c>
      <c r="F11" s="93">
        <f t="shared" ref="F11:F20" si="0">ROUND(E11/168.05674*1000,0)</f>
        <v>13293</v>
      </c>
      <c r="G11" s="53">
        <v>3046</v>
      </c>
      <c r="H11" s="53">
        <v>1588</v>
      </c>
      <c r="I11" s="59">
        <v>9676</v>
      </c>
      <c r="J11" s="59">
        <v>4601</v>
      </c>
      <c r="K11" s="59">
        <v>2429</v>
      </c>
      <c r="L11" s="59">
        <v>14648</v>
      </c>
      <c r="M11" s="62">
        <f>ROUND(D11/G11*100-100,2)</f>
        <v>5.22</v>
      </c>
      <c r="N11" s="56">
        <f t="shared" ref="N11" si="1">ROUND(E11/H11*100-100,2)</f>
        <v>40.68</v>
      </c>
      <c r="O11" s="56">
        <f t="shared" ref="O11:O20" si="2">ROUND(F11/I11*100-100,2)</f>
        <v>37.380000000000003</v>
      </c>
      <c r="P11" s="62">
        <f>ROUND(D11/J11*100-100,2)</f>
        <v>-30.34</v>
      </c>
      <c r="Q11" s="62">
        <f t="shared" ref="Q11" si="3">ROUND(E11/K11*100-100,2)</f>
        <v>-8.0299999999999994</v>
      </c>
      <c r="R11" s="62">
        <f t="shared" ref="R11:R20" si="4">ROUND(F11/L11*100-100,2)</f>
        <v>-9.25</v>
      </c>
      <c r="S11" s="58"/>
      <c r="T11" s="58"/>
      <c r="U11" s="58"/>
    </row>
    <row r="12" spans="1:21" ht="21" x14ac:dyDescent="0.35">
      <c r="A12" s="15" t="s">
        <v>0</v>
      </c>
      <c r="B12" s="15" t="s">
        <v>10</v>
      </c>
      <c r="C12" s="11" t="s">
        <v>9</v>
      </c>
      <c r="D12" s="53">
        <v>281036</v>
      </c>
      <c r="E12" s="53">
        <v>13935</v>
      </c>
      <c r="F12" s="93">
        <f t="shared" si="0"/>
        <v>82918</v>
      </c>
      <c r="G12" s="63">
        <v>57000</v>
      </c>
      <c r="H12" s="59">
        <v>2702</v>
      </c>
      <c r="I12" s="59">
        <v>16466</v>
      </c>
      <c r="J12" s="59">
        <v>392245</v>
      </c>
      <c r="K12" s="59">
        <v>15307</v>
      </c>
      <c r="L12" s="59">
        <v>92290</v>
      </c>
      <c r="M12" s="62">
        <f>ROUND(D12/G12*100-100,2)</f>
        <v>393.05</v>
      </c>
      <c r="N12" s="56">
        <f t="shared" ref="N12" si="5">ROUND(E12/H12*100-100,2)</f>
        <v>415.73</v>
      </c>
      <c r="O12" s="56">
        <f t="shared" ref="O12" si="6">ROUND(F12/I12*100-100,2)</f>
        <v>403.57</v>
      </c>
      <c r="P12" s="62">
        <f>ROUND(D12/J12*100-100,2)</f>
        <v>-28.35</v>
      </c>
      <c r="Q12" s="62">
        <f t="shared" ref="Q12" si="7">ROUND(E12/K12*100-100,2)</f>
        <v>-8.9600000000000009</v>
      </c>
      <c r="R12" s="62">
        <f t="shared" ref="R12" si="8">ROUND(F12/L12*100-100,2)</f>
        <v>-10.15</v>
      </c>
      <c r="S12" s="58"/>
      <c r="T12" s="58"/>
      <c r="U12" s="58"/>
    </row>
    <row r="13" spans="1:21" ht="21" x14ac:dyDescent="0.35">
      <c r="A13" s="15" t="s">
        <v>0</v>
      </c>
      <c r="B13" s="15" t="s">
        <v>11</v>
      </c>
      <c r="C13" s="11" t="s">
        <v>9</v>
      </c>
      <c r="D13" s="63">
        <v>6348.6170000000002</v>
      </c>
      <c r="E13" s="59">
        <v>943</v>
      </c>
      <c r="F13" s="93">
        <f t="shared" si="0"/>
        <v>5611</v>
      </c>
      <c r="G13" s="59">
        <v>3950</v>
      </c>
      <c r="H13" s="59">
        <v>579</v>
      </c>
      <c r="I13" s="59">
        <v>3530</v>
      </c>
      <c r="J13" s="59">
        <v>4808</v>
      </c>
      <c r="K13" s="59">
        <v>998</v>
      </c>
      <c r="L13" s="59">
        <v>6018</v>
      </c>
      <c r="M13" s="62">
        <f t="shared" ref="M13:N19" si="9">ROUND(D13/G13*100-100,2)</f>
        <v>60.72</v>
      </c>
      <c r="N13" s="56">
        <f t="shared" si="9"/>
        <v>62.87</v>
      </c>
      <c r="O13" s="56">
        <f t="shared" si="2"/>
        <v>58.95</v>
      </c>
      <c r="P13" s="62">
        <f t="shared" ref="P13:Q19" si="10">ROUND(D13/J13*100-100,2)</f>
        <v>32.04</v>
      </c>
      <c r="Q13" s="62">
        <f t="shared" si="10"/>
        <v>-5.51</v>
      </c>
      <c r="R13" s="62">
        <f t="shared" si="4"/>
        <v>-6.76</v>
      </c>
      <c r="S13" s="58"/>
      <c r="T13" s="58"/>
      <c r="U13" s="58"/>
    </row>
    <row r="14" spans="1:21" ht="21" x14ac:dyDescent="0.35">
      <c r="A14" s="15" t="s">
        <v>0</v>
      </c>
      <c r="B14" s="15" t="s">
        <v>12</v>
      </c>
      <c r="C14" s="11" t="s">
        <v>9</v>
      </c>
      <c r="D14" s="59">
        <v>21298.364000000001</v>
      </c>
      <c r="E14" s="59">
        <v>8070</v>
      </c>
      <c r="F14" s="93">
        <f t="shared" si="0"/>
        <v>48019</v>
      </c>
      <c r="G14" s="59">
        <v>28545</v>
      </c>
      <c r="H14" s="59">
        <v>10172</v>
      </c>
      <c r="I14" s="59">
        <v>61989</v>
      </c>
      <c r="J14" s="59">
        <v>25729</v>
      </c>
      <c r="K14" s="59">
        <v>8959</v>
      </c>
      <c r="L14" s="59">
        <v>54015</v>
      </c>
      <c r="M14" s="62">
        <f t="shared" si="9"/>
        <v>-25.39</v>
      </c>
      <c r="N14" s="56">
        <f t="shared" si="9"/>
        <v>-20.66</v>
      </c>
      <c r="O14" s="56">
        <f t="shared" si="2"/>
        <v>-22.54</v>
      </c>
      <c r="P14" s="62">
        <f t="shared" si="10"/>
        <v>-17.22</v>
      </c>
      <c r="Q14" s="62">
        <f t="shared" si="10"/>
        <v>-9.92</v>
      </c>
      <c r="R14" s="62">
        <f t="shared" si="4"/>
        <v>-11.1</v>
      </c>
      <c r="S14" s="58"/>
      <c r="T14" s="58"/>
      <c r="U14" s="58"/>
    </row>
    <row r="15" spans="1:21" ht="21" x14ac:dyDescent="0.35">
      <c r="A15" s="15" t="s">
        <v>0</v>
      </c>
      <c r="B15" s="15" t="s">
        <v>13</v>
      </c>
      <c r="C15" s="11" t="s">
        <v>9</v>
      </c>
      <c r="D15" s="59">
        <v>12805.796</v>
      </c>
      <c r="E15" s="59">
        <v>3449</v>
      </c>
      <c r="F15" s="93">
        <f t="shared" si="0"/>
        <v>20523</v>
      </c>
      <c r="G15" s="59">
        <v>12346</v>
      </c>
      <c r="H15" s="59">
        <v>3814</v>
      </c>
      <c r="I15" s="59">
        <v>23243</v>
      </c>
      <c r="J15" s="59">
        <v>10719</v>
      </c>
      <c r="K15" s="59">
        <v>2319</v>
      </c>
      <c r="L15" s="59">
        <v>13983</v>
      </c>
      <c r="M15" s="62">
        <f t="shared" si="9"/>
        <v>3.72</v>
      </c>
      <c r="N15" s="56">
        <f t="shared" si="9"/>
        <v>-9.57</v>
      </c>
      <c r="O15" s="56">
        <f t="shared" si="2"/>
        <v>-11.7</v>
      </c>
      <c r="P15" s="62">
        <f t="shared" si="10"/>
        <v>19.47</v>
      </c>
      <c r="Q15" s="62">
        <f t="shared" si="10"/>
        <v>48.73</v>
      </c>
      <c r="R15" s="62">
        <f t="shared" si="4"/>
        <v>46.77</v>
      </c>
      <c r="S15" s="58"/>
      <c r="T15" s="58"/>
      <c r="U15" s="58"/>
    </row>
    <row r="16" spans="1:21" ht="21" x14ac:dyDescent="0.35">
      <c r="A16" s="15" t="s">
        <v>0</v>
      </c>
      <c r="B16" s="15" t="s">
        <v>14</v>
      </c>
      <c r="C16" s="11" t="s">
        <v>9</v>
      </c>
      <c r="D16" s="59">
        <v>4090</v>
      </c>
      <c r="E16" s="59">
        <v>784</v>
      </c>
      <c r="F16" s="93">
        <f t="shared" si="0"/>
        <v>4665</v>
      </c>
      <c r="G16" s="59">
        <v>3902</v>
      </c>
      <c r="H16" s="59">
        <v>739</v>
      </c>
      <c r="I16" s="59">
        <v>4503</v>
      </c>
      <c r="J16" s="59">
        <v>27309</v>
      </c>
      <c r="K16" s="59">
        <v>3010</v>
      </c>
      <c r="L16" s="59">
        <v>18150</v>
      </c>
      <c r="M16" s="62">
        <f t="shared" ref="M16" si="11">ROUND(D16/G16*100-100,2)</f>
        <v>4.82</v>
      </c>
      <c r="N16" s="56">
        <f t="shared" ref="N16" si="12">ROUND(E16/H16*100-100,2)</f>
        <v>6.09</v>
      </c>
      <c r="O16" s="56">
        <f t="shared" ref="O16" si="13">ROUND(F16/I16*100-100,2)</f>
        <v>3.6</v>
      </c>
      <c r="P16" s="62">
        <f t="shared" si="10"/>
        <v>-85.02</v>
      </c>
      <c r="Q16" s="62">
        <f t="shared" si="10"/>
        <v>-73.95</v>
      </c>
      <c r="R16" s="62">
        <f t="shared" si="4"/>
        <v>-74.3</v>
      </c>
      <c r="S16" s="58"/>
      <c r="T16" s="58"/>
      <c r="U16" s="58"/>
    </row>
    <row r="17" spans="1:21" ht="21" x14ac:dyDescent="0.35">
      <c r="A17" s="15" t="s">
        <v>0</v>
      </c>
      <c r="B17" s="15" t="s">
        <v>15</v>
      </c>
      <c r="C17" s="11" t="s">
        <v>9</v>
      </c>
      <c r="D17" s="59">
        <v>283525.05699999997</v>
      </c>
      <c r="E17" s="59">
        <v>52792</v>
      </c>
      <c r="F17" s="93">
        <f t="shared" si="0"/>
        <v>314132</v>
      </c>
      <c r="G17" s="59">
        <v>289267</v>
      </c>
      <c r="H17" s="59">
        <v>53005</v>
      </c>
      <c r="I17" s="59">
        <v>323007</v>
      </c>
      <c r="J17" s="59">
        <v>347287</v>
      </c>
      <c r="K17" s="59">
        <v>37529</v>
      </c>
      <c r="L17" s="59">
        <v>226280</v>
      </c>
      <c r="M17" s="62">
        <f t="shared" si="9"/>
        <v>-1.98</v>
      </c>
      <c r="N17" s="56">
        <f t="shared" si="9"/>
        <v>-0.4</v>
      </c>
      <c r="O17" s="56">
        <f t="shared" si="2"/>
        <v>-2.75</v>
      </c>
      <c r="P17" s="62">
        <f t="shared" si="10"/>
        <v>-18.36</v>
      </c>
      <c r="Q17" s="62">
        <f t="shared" si="10"/>
        <v>40.67</v>
      </c>
      <c r="R17" s="62">
        <f t="shared" si="4"/>
        <v>38.82</v>
      </c>
      <c r="S17" s="58"/>
      <c r="T17" s="58"/>
      <c r="U17" s="58"/>
    </row>
    <row r="18" spans="1:21" ht="21" x14ac:dyDescent="0.35">
      <c r="A18" s="15" t="s">
        <v>0</v>
      </c>
      <c r="B18" s="15" t="s">
        <v>16</v>
      </c>
      <c r="C18" s="11" t="s">
        <v>9</v>
      </c>
      <c r="D18" s="88">
        <v>57879</v>
      </c>
      <c r="E18" s="88">
        <v>6330</v>
      </c>
      <c r="F18" s="93">
        <f t="shared" si="0"/>
        <v>37666</v>
      </c>
      <c r="G18" s="60">
        <v>66328</v>
      </c>
      <c r="H18" s="59">
        <v>5828</v>
      </c>
      <c r="I18" s="59">
        <v>35514</v>
      </c>
      <c r="J18" s="59">
        <v>28586</v>
      </c>
      <c r="K18" s="59">
        <v>2047</v>
      </c>
      <c r="L18" s="59">
        <v>12344</v>
      </c>
      <c r="M18" s="62">
        <f t="shared" si="9"/>
        <v>-12.74</v>
      </c>
      <c r="N18" s="56">
        <f t="shared" si="9"/>
        <v>8.61</v>
      </c>
      <c r="O18" s="56">
        <f t="shared" si="2"/>
        <v>6.06</v>
      </c>
      <c r="P18" s="62">
        <f t="shared" si="10"/>
        <v>102.47</v>
      </c>
      <c r="Q18" s="62">
        <f t="shared" si="10"/>
        <v>209.23</v>
      </c>
      <c r="R18" s="62">
        <f t="shared" si="4"/>
        <v>205.14</v>
      </c>
      <c r="S18" s="58"/>
      <c r="T18" s="58"/>
      <c r="U18" s="58"/>
    </row>
    <row r="19" spans="1:21" ht="21" x14ac:dyDescent="0.35">
      <c r="A19" s="15" t="s">
        <v>0</v>
      </c>
      <c r="B19" s="15" t="s">
        <v>77</v>
      </c>
      <c r="C19" s="11" t="s">
        <v>9</v>
      </c>
      <c r="D19" s="60">
        <v>109962.497</v>
      </c>
      <c r="E19" s="59">
        <v>11555</v>
      </c>
      <c r="F19" s="93">
        <f t="shared" si="0"/>
        <v>68757</v>
      </c>
      <c r="G19" s="64">
        <v>95464</v>
      </c>
      <c r="H19" s="59">
        <v>10722</v>
      </c>
      <c r="I19" s="59">
        <v>65337</v>
      </c>
      <c r="J19" s="59">
        <v>121543</v>
      </c>
      <c r="K19" s="59">
        <v>9068</v>
      </c>
      <c r="L19" s="59">
        <v>54673</v>
      </c>
      <c r="M19" s="62">
        <f t="shared" si="9"/>
        <v>15.19</v>
      </c>
      <c r="N19" s="56">
        <f t="shared" si="9"/>
        <v>7.77</v>
      </c>
      <c r="O19" s="56">
        <f t="shared" si="2"/>
        <v>5.23</v>
      </c>
      <c r="P19" s="62">
        <f t="shared" si="10"/>
        <v>-9.5299999999999994</v>
      </c>
      <c r="Q19" s="62">
        <f t="shared" si="10"/>
        <v>27.43</v>
      </c>
      <c r="R19" s="62">
        <f t="shared" si="4"/>
        <v>25.76</v>
      </c>
      <c r="S19" s="58"/>
      <c r="T19" s="58"/>
      <c r="U19" s="58"/>
    </row>
    <row r="20" spans="1:21" ht="21" x14ac:dyDescent="0.35">
      <c r="A20" s="15"/>
      <c r="B20" s="15" t="s">
        <v>17</v>
      </c>
      <c r="C20" s="11"/>
      <c r="D20" s="64"/>
      <c r="E20" s="59">
        <v>49605</v>
      </c>
      <c r="F20" s="93">
        <f t="shared" si="0"/>
        <v>295168</v>
      </c>
      <c r="G20" s="59">
        <v>508719</v>
      </c>
      <c r="H20" s="59">
        <v>46400</v>
      </c>
      <c r="I20" s="59">
        <v>282753</v>
      </c>
      <c r="J20" s="64"/>
      <c r="K20" s="59">
        <v>39660</v>
      </c>
      <c r="L20" s="59">
        <v>239127</v>
      </c>
      <c r="M20" s="62"/>
      <c r="N20" s="56">
        <f>ROUND(E20/H20*100-100,2)</f>
        <v>6.91</v>
      </c>
      <c r="O20" s="56">
        <f t="shared" si="2"/>
        <v>4.3899999999999997</v>
      </c>
      <c r="P20" s="62"/>
      <c r="Q20" s="62">
        <f>ROUND(E20/K20*100-100,2)</f>
        <v>25.08</v>
      </c>
      <c r="R20" s="62">
        <f t="shared" si="4"/>
        <v>23.44</v>
      </c>
      <c r="S20" s="57"/>
      <c r="T20" s="58"/>
      <c r="U20" s="58"/>
    </row>
    <row r="21" spans="1:21" ht="21" x14ac:dyDescent="0.35">
      <c r="A21" s="15"/>
      <c r="B21" s="15"/>
      <c r="C21" s="11"/>
      <c r="D21" s="59"/>
      <c r="E21" s="59"/>
      <c r="F21" s="59"/>
      <c r="G21" s="59"/>
      <c r="H21" s="59"/>
      <c r="I21" s="59"/>
      <c r="J21" s="59"/>
      <c r="K21" s="59"/>
      <c r="L21" s="59"/>
      <c r="M21" s="62"/>
      <c r="N21" s="56"/>
      <c r="O21" s="56"/>
      <c r="P21" s="62"/>
      <c r="Q21" s="62"/>
      <c r="R21" s="62"/>
      <c r="S21" s="57"/>
      <c r="T21" s="58"/>
      <c r="U21" s="58"/>
    </row>
    <row r="22" spans="1:21" ht="21" x14ac:dyDescent="0.35">
      <c r="A22" s="15" t="s">
        <v>18</v>
      </c>
      <c r="B22" s="15" t="s">
        <v>19</v>
      </c>
      <c r="C22" s="11" t="s">
        <v>6</v>
      </c>
      <c r="D22" s="73" t="s">
        <v>7</v>
      </c>
      <c r="E22" s="59">
        <f t="shared" ref="E22:L22" si="14">SUM(E23:E28,E31:E32)</f>
        <v>164513</v>
      </c>
      <c r="F22" s="59">
        <f t="shared" si="14"/>
        <v>978915</v>
      </c>
      <c r="G22" s="57"/>
      <c r="H22" s="59">
        <f t="shared" si="14"/>
        <v>161614</v>
      </c>
      <c r="I22" s="59">
        <f t="shared" si="14"/>
        <v>984860</v>
      </c>
      <c r="J22" s="59"/>
      <c r="K22" s="59">
        <f t="shared" si="14"/>
        <v>129594</v>
      </c>
      <c r="L22" s="59">
        <f t="shared" si="14"/>
        <v>781365</v>
      </c>
      <c r="M22" s="61" t="s">
        <v>7</v>
      </c>
      <c r="N22" s="56">
        <f t="shared" ref="N22:N32" si="15">ROUND(E22/H22*100-100,2)</f>
        <v>1.79</v>
      </c>
      <c r="O22" s="56">
        <f t="shared" ref="O22:O32" si="16">ROUND(F22/I22*100-100,2)</f>
        <v>-0.6</v>
      </c>
      <c r="P22" s="61" t="s">
        <v>7</v>
      </c>
      <c r="Q22" s="62">
        <f t="shared" ref="Q22:Q32" si="17">ROUND(E22/K22*100-100,2)</f>
        <v>26.94</v>
      </c>
      <c r="R22" s="62">
        <f t="shared" ref="R22:R32" si="18">ROUND(F22/L22*100-100,2)</f>
        <v>25.28</v>
      </c>
      <c r="S22" s="58"/>
      <c r="T22" s="58"/>
      <c r="U22" s="58"/>
    </row>
    <row r="23" spans="1:21" ht="21" x14ac:dyDescent="0.35">
      <c r="A23" s="15" t="s">
        <v>0</v>
      </c>
      <c r="B23" s="15" t="s">
        <v>20</v>
      </c>
      <c r="C23" s="11" t="s">
        <v>6</v>
      </c>
      <c r="D23" s="73" t="s">
        <v>7</v>
      </c>
      <c r="E23" s="59">
        <v>31920</v>
      </c>
      <c r="F23" s="93">
        <f>ROUND(E23/168.05674*1000,0)</f>
        <v>189936</v>
      </c>
      <c r="G23" s="57"/>
      <c r="H23" s="59">
        <v>28722</v>
      </c>
      <c r="I23" s="59">
        <v>175026</v>
      </c>
      <c r="J23" s="57"/>
      <c r="K23" s="59">
        <v>26267</v>
      </c>
      <c r="L23" s="59">
        <v>158372</v>
      </c>
      <c r="M23" s="61" t="s">
        <v>7</v>
      </c>
      <c r="N23" s="56">
        <f t="shared" si="15"/>
        <v>11.13</v>
      </c>
      <c r="O23" s="56">
        <f t="shared" si="16"/>
        <v>8.52</v>
      </c>
      <c r="P23" s="61" t="s">
        <v>7</v>
      </c>
      <c r="Q23" s="62">
        <f t="shared" si="17"/>
        <v>21.52</v>
      </c>
      <c r="R23" s="62">
        <f t="shared" si="18"/>
        <v>19.93</v>
      </c>
      <c r="S23" s="58"/>
      <c r="T23" s="58"/>
      <c r="U23" s="58"/>
    </row>
    <row r="24" spans="1:21" ht="21" x14ac:dyDescent="0.35">
      <c r="A24" s="15" t="s">
        <v>0</v>
      </c>
      <c r="B24" s="15" t="s">
        <v>21</v>
      </c>
      <c r="C24" s="11" t="s">
        <v>6</v>
      </c>
      <c r="D24" s="73" t="s">
        <v>7</v>
      </c>
      <c r="E24" s="59">
        <v>7099</v>
      </c>
      <c r="F24" s="93">
        <f>ROUND(E24/168.05674*1000,0)</f>
        <v>42242</v>
      </c>
      <c r="G24" s="57"/>
      <c r="H24" s="59">
        <v>9276</v>
      </c>
      <c r="I24" s="59">
        <v>56530</v>
      </c>
      <c r="J24" s="57"/>
      <c r="K24" s="59">
        <v>5370</v>
      </c>
      <c r="L24" s="59">
        <v>32379</v>
      </c>
      <c r="M24" s="61" t="s">
        <v>7</v>
      </c>
      <c r="N24" s="56">
        <f t="shared" si="15"/>
        <v>-23.47</v>
      </c>
      <c r="O24" s="56">
        <f t="shared" si="16"/>
        <v>-25.28</v>
      </c>
      <c r="P24" s="61" t="s">
        <v>7</v>
      </c>
      <c r="Q24" s="62">
        <f t="shared" si="17"/>
        <v>32.200000000000003</v>
      </c>
      <c r="R24" s="62">
        <f t="shared" si="18"/>
        <v>30.46</v>
      </c>
      <c r="S24" s="58"/>
      <c r="T24" s="58"/>
      <c r="U24" s="58"/>
    </row>
    <row r="25" spans="1:21" ht="21" x14ac:dyDescent="0.35">
      <c r="A25" s="15" t="s">
        <v>0</v>
      </c>
      <c r="B25" s="15" t="s">
        <v>22</v>
      </c>
      <c r="C25" s="11" t="s">
        <v>6</v>
      </c>
      <c r="D25" s="73" t="s">
        <v>7</v>
      </c>
      <c r="E25" s="59">
        <v>14490</v>
      </c>
      <c r="F25" s="93">
        <f>ROUND(E25/168.05674*1000,0)</f>
        <v>86221</v>
      </c>
      <c r="G25" s="57"/>
      <c r="H25" s="59">
        <v>13007</v>
      </c>
      <c r="I25" s="59">
        <v>79262</v>
      </c>
      <c r="J25" s="57"/>
      <c r="K25" s="59">
        <v>6450</v>
      </c>
      <c r="L25" s="59">
        <v>38887</v>
      </c>
      <c r="M25" s="61" t="s">
        <v>7</v>
      </c>
      <c r="N25" s="56">
        <f t="shared" si="15"/>
        <v>11.4</v>
      </c>
      <c r="O25" s="56">
        <f t="shared" si="16"/>
        <v>8.7799999999999994</v>
      </c>
      <c r="P25" s="61" t="s">
        <v>7</v>
      </c>
      <c r="Q25" s="62">
        <f t="shared" si="17"/>
        <v>124.65</v>
      </c>
      <c r="R25" s="62">
        <f t="shared" si="18"/>
        <v>121.72</v>
      </c>
      <c r="S25" s="58"/>
      <c r="T25" s="58"/>
      <c r="U25" s="58"/>
    </row>
    <row r="26" spans="1:21" ht="21" x14ac:dyDescent="0.35">
      <c r="A26" s="15" t="s">
        <v>0</v>
      </c>
      <c r="B26" s="15" t="s">
        <v>23</v>
      </c>
      <c r="C26" s="11" t="s">
        <v>6</v>
      </c>
      <c r="D26" s="73" t="s">
        <v>7</v>
      </c>
      <c r="E26" s="59">
        <v>3021</v>
      </c>
      <c r="F26" s="93">
        <f>ROUND(E26/168.05674*1000,0)</f>
        <v>17976</v>
      </c>
      <c r="G26" s="57"/>
      <c r="H26" s="59">
        <v>1639</v>
      </c>
      <c r="I26" s="59">
        <v>9989</v>
      </c>
      <c r="J26" s="57"/>
      <c r="K26" s="59">
        <v>2392</v>
      </c>
      <c r="L26" s="59">
        <v>14422</v>
      </c>
      <c r="M26" s="61" t="s">
        <v>7</v>
      </c>
      <c r="N26" s="56">
        <f t="shared" si="15"/>
        <v>84.32</v>
      </c>
      <c r="O26" s="56">
        <f t="shared" si="16"/>
        <v>79.959999999999994</v>
      </c>
      <c r="P26" s="61" t="s">
        <v>7</v>
      </c>
      <c r="Q26" s="62">
        <f t="shared" si="17"/>
        <v>26.3</v>
      </c>
      <c r="R26" s="62">
        <f t="shared" si="18"/>
        <v>24.64</v>
      </c>
      <c r="S26" s="58"/>
      <c r="T26" s="58"/>
      <c r="U26" s="58"/>
    </row>
    <row r="27" spans="1:21" ht="21" x14ac:dyDescent="0.35">
      <c r="A27" s="15" t="s">
        <v>0</v>
      </c>
      <c r="B27" s="15" t="s">
        <v>24</v>
      </c>
      <c r="C27" s="11" t="s">
        <v>6</v>
      </c>
      <c r="D27" s="73" t="s">
        <v>7</v>
      </c>
      <c r="E27" s="59">
        <v>23434</v>
      </c>
      <c r="F27" s="93">
        <f>ROUND(E27/168.05674*1000,0)</f>
        <v>139441</v>
      </c>
      <c r="G27" s="57"/>
      <c r="H27" s="59">
        <v>30349</v>
      </c>
      <c r="I27" s="59">
        <v>184942</v>
      </c>
      <c r="J27" s="57"/>
      <c r="K27" s="59">
        <v>19861</v>
      </c>
      <c r="L27" s="59">
        <v>119747</v>
      </c>
      <c r="M27" s="61" t="s">
        <v>7</v>
      </c>
      <c r="N27" s="56">
        <f t="shared" si="15"/>
        <v>-22.78</v>
      </c>
      <c r="O27" s="56">
        <f t="shared" si="16"/>
        <v>-24.6</v>
      </c>
      <c r="P27" s="61" t="s">
        <v>7</v>
      </c>
      <c r="Q27" s="62">
        <f t="shared" si="17"/>
        <v>17.989999999999998</v>
      </c>
      <c r="R27" s="62">
        <f t="shared" si="18"/>
        <v>16.45</v>
      </c>
      <c r="S27" s="58"/>
      <c r="T27" s="58"/>
      <c r="U27" s="58"/>
    </row>
    <row r="28" spans="1:21" ht="21" x14ac:dyDescent="0.35">
      <c r="A28" s="15" t="s">
        <v>0</v>
      </c>
      <c r="B28" s="15" t="s">
        <v>25</v>
      </c>
      <c r="C28" s="11" t="s">
        <v>6</v>
      </c>
      <c r="D28" s="73" t="s">
        <v>7</v>
      </c>
      <c r="E28" s="59">
        <f t="shared" ref="E28:L28" si="19">SUM(E29:E30)</f>
        <v>45504</v>
      </c>
      <c r="F28" s="59">
        <f t="shared" si="19"/>
        <v>270766</v>
      </c>
      <c r="G28" s="57"/>
      <c r="H28" s="59">
        <f t="shared" si="19"/>
        <v>34224</v>
      </c>
      <c r="I28" s="59">
        <f t="shared" si="19"/>
        <v>208558</v>
      </c>
      <c r="J28" s="59"/>
      <c r="K28" s="59">
        <f t="shared" si="19"/>
        <v>36481</v>
      </c>
      <c r="L28" s="59">
        <f t="shared" si="19"/>
        <v>219954</v>
      </c>
      <c r="M28" s="61" t="s">
        <v>7</v>
      </c>
      <c r="N28" s="56">
        <f t="shared" si="15"/>
        <v>32.96</v>
      </c>
      <c r="O28" s="56">
        <f t="shared" si="16"/>
        <v>29.83</v>
      </c>
      <c r="P28" s="61" t="s">
        <v>7</v>
      </c>
      <c r="Q28" s="62">
        <f t="shared" si="17"/>
        <v>24.73</v>
      </c>
      <c r="R28" s="62">
        <f t="shared" si="18"/>
        <v>23.1</v>
      </c>
      <c r="S28" s="58"/>
      <c r="T28" s="58"/>
      <c r="U28" s="58"/>
    </row>
    <row r="29" spans="1:21" ht="21" x14ac:dyDescent="0.35">
      <c r="A29" s="15"/>
      <c r="B29" s="15" t="s">
        <v>26</v>
      </c>
      <c r="C29" s="11" t="s">
        <v>6</v>
      </c>
      <c r="D29" s="73" t="s">
        <v>7</v>
      </c>
      <c r="E29" s="59">
        <v>35126</v>
      </c>
      <c r="F29" s="93">
        <f>ROUND(E29/168.05674*1000,0)</f>
        <v>209013</v>
      </c>
      <c r="G29" s="57"/>
      <c r="H29" s="59">
        <v>27357</v>
      </c>
      <c r="I29" s="59">
        <v>166710</v>
      </c>
      <c r="J29" s="57"/>
      <c r="K29" s="59">
        <v>30937</v>
      </c>
      <c r="L29" s="59">
        <v>186530</v>
      </c>
      <c r="M29" s="61" t="s">
        <v>7</v>
      </c>
      <c r="N29" s="56">
        <f t="shared" si="15"/>
        <v>28.4</v>
      </c>
      <c r="O29" s="56">
        <f t="shared" si="16"/>
        <v>25.38</v>
      </c>
      <c r="P29" s="61" t="s">
        <v>7</v>
      </c>
      <c r="Q29" s="62">
        <f t="shared" si="17"/>
        <v>13.54</v>
      </c>
      <c r="R29" s="62">
        <f t="shared" si="18"/>
        <v>12.05</v>
      </c>
      <c r="S29" s="58"/>
      <c r="T29" s="58"/>
      <c r="U29" s="58"/>
    </row>
    <row r="30" spans="1:21" ht="21" x14ac:dyDescent="0.35">
      <c r="A30" s="15"/>
      <c r="B30" s="15" t="s">
        <v>27</v>
      </c>
      <c r="C30" s="11" t="s">
        <v>6</v>
      </c>
      <c r="D30" s="73" t="s">
        <v>7</v>
      </c>
      <c r="E30" s="59">
        <v>10378</v>
      </c>
      <c r="F30" s="93">
        <f>ROUND(E30/168.05674*1000,0)</f>
        <v>61753</v>
      </c>
      <c r="G30" s="57"/>
      <c r="H30" s="59">
        <v>6867</v>
      </c>
      <c r="I30" s="59">
        <v>41848</v>
      </c>
      <c r="J30" s="57"/>
      <c r="K30" s="59">
        <v>5544</v>
      </c>
      <c r="L30" s="59">
        <v>33424</v>
      </c>
      <c r="M30" s="61" t="s">
        <v>7</v>
      </c>
      <c r="N30" s="56">
        <f t="shared" si="15"/>
        <v>51.13</v>
      </c>
      <c r="O30" s="56">
        <f t="shared" si="16"/>
        <v>47.56</v>
      </c>
      <c r="P30" s="61" t="s">
        <v>7</v>
      </c>
      <c r="Q30" s="62">
        <f t="shared" si="17"/>
        <v>87.19</v>
      </c>
      <c r="R30" s="62">
        <f t="shared" si="18"/>
        <v>84.76</v>
      </c>
      <c r="S30" s="58"/>
      <c r="T30" s="58"/>
      <c r="U30" s="58"/>
    </row>
    <row r="31" spans="1:21" ht="21" x14ac:dyDescent="0.35">
      <c r="A31" s="15" t="s">
        <v>0</v>
      </c>
      <c r="B31" s="15" t="s">
        <v>28</v>
      </c>
      <c r="C31" s="11" t="s">
        <v>6</v>
      </c>
      <c r="D31" s="73" t="s">
        <v>7</v>
      </c>
      <c r="E31" s="59">
        <v>2061</v>
      </c>
      <c r="F31" s="93">
        <f>ROUND(E31/168.05674*1000,0)</f>
        <v>12264</v>
      </c>
      <c r="G31" s="57"/>
      <c r="H31" s="59">
        <v>1583</v>
      </c>
      <c r="I31" s="59">
        <v>9649</v>
      </c>
      <c r="J31" s="57"/>
      <c r="K31" s="59">
        <v>1343</v>
      </c>
      <c r="L31" s="59">
        <v>8098</v>
      </c>
      <c r="M31" s="61" t="s">
        <v>7</v>
      </c>
      <c r="N31" s="56">
        <f t="shared" si="15"/>
        <v>30.2</v>
      </c>
      <c r="O31" s="56">
        <f t="shared" si="16"/>
        <v>27.1</v>
      </c>
      <c r="P31" s="61" t="s">
        <v>7</v>
      </c>
      <c r="Q31" s="62">
        <f t="shared" si="17"/>
        <v>53.46</v>
      </c>
      <c r="R31" s="62">
        <f t="shared" si="18"/>
        <v>51.44</v>
      </c>
      <c r="S31" s="58"/>
      <c r="T31" s="58"/>
      <c r="U31" s="58"/>
    </row>
    <row r="32" spans="1:21" ht="21" x14ac:dyDescent="0.35">
      <c r="B32" s="15" t="s">
        <v>29</v>
      </c>
      <c r="C32" s="11" t="s">
        <v>6</v>
      </c>
      <c r="D32" s="73" t="s">
        <v>7</v>
      </c>
      <c r="E32" s="59">
        <v>36984</v>
      </c>
      <c r="F32" s="93">
        <f>ROUND(E32/168.05674*1000,0)</f>
        <v>220069</v>
      </c>
      <c r="G32" s="57"/>
      <c r="H32" s="59">
        <v>42814</v>
      </c>
      <c r="I32" s="59">
        <v>260904</v>
      </c>
      <c r="J32" s="57"/>
      <c r="K32" s="59">
        <v>31430</v>
      </c>
      <c r="L32" s="59">
        <v>189506</v>
      </c>
      <c r="M32" s="61" t="s">
        <v>7</v>
      </c>
      <c r="N32" s="56">
        <f t="shared" si="15"/>
        <v>-13.62</v>
      </c>
      <c r="O32" s="56">
        <f t="shared" si="16"/>
        <v>-15.65</v>
      </c>
      <c r="P32" s="61" t="s">
        <v>7</v>
      </c>
      <c r="Q32" s="62">
        <f t="shared" si="17"/>
        <v>17.670000000000002</v>
      </c>
      <c r="R32" s="62">
        <f t="shared" si="18"/>
        <v>16.13</v>
      </c>
      <c r="S32" s="58"/>
      <c r="T32" s="58"/>
      <c r="U32" s="58"/>
    </row>
    <row r="33" spans="1:21" ht="21" x14ac:dyDescent="0.35">
      <c r="B33" s="15"/>
      <c r="C33" s="11"/>
      <c r="D33" s="73"/>
      <c r="E33" s="59"/>
      <c r="F33" s="59"/>
      <c r="G33" s="57"/>
      <c r="H33" s="59"/>
      <c r="I33" s="59"/>
      <c r="J33" s="57"/>
      <c r="K33" s="59"/>
      <c r="L33" s="59"/>
      <c r="M33" s="61"/>
      <c r="N33" s="56"/>
      <c r="O33" s="56"/>
      <c r="P33" s="61"/>
      <c r="Q33" s="62"/>
      <c r="R33" s="62"/>
      <c r="S33" s="58"/>
      <c r="T33" s="58"/>
      <c r="U33" s="58"/>
    </row>
    <row r="34" spans="1:21" ht="21" x14ac:dyDescent="0.35">
      <c r="A34" s="2" t="s">
        <v>30</v>
      </c>
      <c r="B34" s="15" t="s">
        <v>31</v>
      </c>
      <c r="C34" s="11"/>
      <c r="D34" s="73" t="s">
        <v>7</v>
      </c>
      <c r="E34" s="59">
        <f t="shared" ref="E34:F34" si="20">SUM(E35,E46,E47)</f>
        <v>75652</v>
      </c>
      <c r="F34" s="59">
        <f t="shared" si="20"/>
        <v>450157</v>
      </c>
      <c r="G34" s="57"/>
      <c r="H34" s="59">
        <f t="shared" ref="H34:I34" si="21">SUM(H35,H46,H47)</f>
        <v>58313</v>
      </c>
      <c r="I34" s="59">
        <f t="shared" si="21"/>
        <v>355352</v>
      </c>
      <c r="J34" s="59"/>
      <c r="K34" s="59">
        <f t="shared" ref="K34:L34" si="22">SUM(K35,K46,K47)</f>
        <v>25185</v>
      </c>
      <c r="L34" s="59">
        <f t="shared" si="22"/>
        <v>151840</v>
      </c>
      <c r="M34" s="61" t="s">
        <v>7</v>
      </c>
      <c r="N34" s="56">
        <f t="shared" ref="N34:N47" si="23">ROUND(E34/H34*100-100,2)</f>
        <v>29.73</v>
      </c>
      <c r="O34" s="56">
        <f t="shared" ref="O34:O47" si="24">ROUND(F34/I34*100-100,2)</f>
        <v>26.68</v>
      </c>
      <c r="P34" s="61" t="s">
        <v>7</v>
      </c>
      <c r="Q34" s="62">
        <f t="shared" ref="Q34:Q47" si="25">ROUND(E34/K34*100-100,2)</f>
        <v>200.39</v>
      </c>
      <c r="R34" s="62">
        <f t="shared" ref="R34:R47" si="26">ROUND(F34/L34*100-100,2)</f>
        <v>196.47</v>
      </c>
      <c r="S34" s="58"/>
      <c r="T34" s="58"/>
      <c r="U34" s="58"/>
    </row>
    <row r="35" spans="1:21" ht="21" x14ac:dyDescent="0.35">
      <c r="B35" s="15" t="s">
        <v>32</v>
      </c>
      <c r="C35" s="11" t="s">
        <v>6</v>
      </c>
      <c r="D35" s="73" t="s">
        <v>7</v>
      </c>
      <c r="E35" s="59">
        <f t="shared" ref="E35:F35" si="27">SUM(E36,E40,E44,E45)</f>
        <v>54417</v>
      </c>
      <c r="F35" s="59">
        <f t="shared" si="27"/>
        <v>323801</v>
      </c>
      <c r="G35" s="57"/>
      <c r="H35" s="59">
        <f t="shared" ref="H35:I35" si="28">SUM(H36,H40,H44,H45)</f>
        <v>51710</v>
      </c>
      <c r="I35" s="59">
        <f t="shared" si="28"/>
        <v>315114</v>
      </c>
      <c r="J35" s="65"/>
      <c r="K35" s="59">
        <f t="shared" ref="K35:L35" si="29">SUM(K36,K40,K44,K45)</f>
        <v>18484</v>
      </c>
      <c r="L35" s="59">
        <f t="shared" si="29"/>
        <v>111436</v>
      </c>
      <c r="M35" s="61" t="s">
        <v>7</v>
      </c>
      <c r="N35" s="56">
        <f t="shared" si="23"/>
        <v>5.23</v>
      </c>
      <c r="O35" s="56">
        <f t="shared" si="24"/>
        <v>2.76</v>
      </c>
      <c r="P35" s="61" t="s">
        <v>7</v>
      </c>
      <c r="Q35" s="62">
        <f t="shared" si="25"/>
        <v>194.4</v>
      </c>
      <c r="R35" s="62">
        <f t="shared" si="26"/>
        <v>190.57</v>
      </c>
      <c r="S35" s="58"/>
      <c r="T35" s="58"/>
      <c r="U35" s="58"/>
    </row>
    <row r="36" spans="1:21" ht="21" x14ac:dyDescent="0.35">
      <c r="B36" s="15" t="s">
        <v>33</v>
      </c>
      <c r="C36" s="11" t="s">
        <v>6</v>
      </c>
      <c r="D36" s="73" t="s">
        <v>7</v>
      </c>
      <c r="E36" s="59">
        <f t="shared" ref="E36:F36" si="30">SUM(E37:E39)</f>
        <v>9919</v>
      </c>
      <c r="F36" s="59">
        <f t="shared" si="30"/>
        <v>59022</v>
      </c>
      <c r="G36" s="57"/>
      <c r="H36" s="59">
        <f t="shared" ref="H36:I36" si="31">SUM(H37:H39)</f>
        <v>6913</v>
      </c>
      <c r="I36" s="59">
        <f t="shared" si="31"/>
        <v>42128</v>
      </c>
      <c r="J36" s="59"/>
      <c r="K36" s="59">
        <f t="shared" ref="K36:L36" si="32">SUM(K37:K39)</f>
        <v>3063</v>
      </c>
      <c r="L36" s="59">
        <f t="shared" si="32"/>
        <v>18462</v>
      </c>
      <c r="M36" s="61" t="s">
        <v>7</v>
      </c>
      <c r="N36" s="56">
        <f t="shared" si="23"/>
        <v>43.48</v>
      </c>
      <c r="O36" s="56">
        <f t="shared" si="24"/>
        <v>40.1</v>
      </c>
      <c r="P36" s="61" t="s">
        <v>7</v>
      </c>
      <c r="Q36" s="62">
        <f t="shared" si="25"/>
        <v>223.83</v>
      </c>
      <c r="R36" s="62">
        <f t="shared" si="26"/>
        <v>219.69</v>
      </c>
      <c r="S36" s="58"/>
      <c r="T36" s="58"/>
      <c r="U36" s="58"/>
    </row>
    <row r="37" spans="1:21" ht="21" x14ac:dyDescent="0.35">
      <c r="B37" s="15" t="s">
        <v>34</v>
      </c>
      <c r="C37" s="11" t="s">
        <v>6</v>
      </c>
      <c r="D37" s="73" t="s">
        <v>7</v>
      </c>
      <c r="E37" s="59">
        <v>3812</v>
      </c>
      <c r="F37" s="93">
        <f>ROUND(E37/168.05674*1000,0)</f>
        <v>22683</v>
      </c>
      <c r="G37" s="57"/>
      <c r="H37" s="59">
        <v>2776</v>
      </c>
      <c r="I37" s="59">
        <v>16917</v>
      </c>
      <c r="J37" s="57"/>
      <c r="K37" s="59">
        <v>945</v>
      </c>
      <c r="L37" s="59">
        <v>5695</v>
      </c>
      <c r="M37" s="61" t="s">
        <v>7</v>
      </c>
      <c r="N37" s="56">
        <f t="shared" si="23"/>
        <v>37.32</v>
      </c>
      <c r="O37" s="56">
        <f t="shared" si="24"/>
        <v>34.08</v>
      </c>
      <c r="P37" s="61" t="s">
        <v>7</v>
      </c>
      <c r="Q37" s="62">
        <f t="shared" si="25"/>
        <v>303.39</v>
      </c>
      <c r="R37" s="62">
        <f t="shared" si="26"/>
        <v>298.3</v>
      </c>
      <c r="S37" s="58"/>
      <c r="T37" s="58"/>
      <c r="U37" s="58"/>
    </row>
    <row r="38" spans="1:21" ht="21" x14ac:dyDescent="0.35">
      <c r="B38" s="15" t="s">
        <v>35</v>
      </c>
      <c r="C38" s="11" t="s">
        <v>6</v>
      </c>
      <c r="D38" s="73" t="s">
        <v>7</v>
      </c>
      <c r="E38" s="59">
        <v>6014</v>
      </c>
      <c r="F38" s="93">
        <f>ROUND(E38/168.05674*1000,0)</f>
        <v>35786</v>
      </c>
      <c r="G38" s="57"/>
      <c r="H38" s="59">
        <v>4072</v>
      </c>
      <c r="I38" s="59">
        <v>24817</v>
      </c>
      <c r="J38" s="57"/>
      <c r="K38" s="59">
        <v>2094</v>
      </c>
      <c r="L38" s="59">
        <v>12624</v>
      </c>
      <c r="M38" s="61" t="s">
        <v>7</v>
      </c>
      <c r="N38" s="56">
        <f t="shared" si="23"/>
        <v>47.69</v>
      </c>
      <c r="O38" s="56">
        <f t="shared" si="24"/>
        <v>44.2</v>
      </c>
      <c r="P38" s="61" t="s">
        <v>7</v>
      </c>
      <c r="Q38" s="62">
        <f t="shared" si="25"/>
        <v>187.2</v>
      </c>
      <c r="R38" s="62">
        <f t="shared" si="26"/>
        <v>183.48</v>
      </c>
      <c r="S38" s="58"/>
      <c r="T38" s="58"/>
      <c r="U38" s="58"/>
    </row>
    <row r="39" spans="1:21" ht="21" x14ac:dyDescent="0.35">
      <c r="B39" s="15" t="s">
        <v>36</v>
      </c>
      <c r="C39" s="11" t="s">
        <v>6</v>
      </c>
      <c r="D39" s="73" t="s">
        <v>7</v>
      </c>
      <c r="E39" s="59">
        <v>93</v>
      </c>
      <c r="F39" s="93">
        <f>ROUND(E39/168.05674*1000,0)</f>
        <v>553</v>
      </c>
      <c r="G39" s="57"/>
      <c r="H39" s="59">
        <v>65</v>
      </c>
      <c r="I39" s="59">
        <v>394</v>
      </c>
      <c r="J39" s="57"/>
      <c r="K39" s="59">
        <v>24</v>
      </c>
      <c r="L39" s="59">
        <v>143</v>
      </c>
      <c r="M39" s="61" t="s">
        <v>7</v>
      </c>
      <c r="N39" s="56">
        <f>ROUND(E39/H39*100-100,2)</f>
        <v>43.08</v>
      </c>
      <c r="O39" s="56">
        <f t="shared" si="24"/>
        <v>40.36</v>
      </c>
      <c r="P39" s="61" t="s">
        <v>7</v>
      </c>
      <c r="Q39" s="62">
        <f t="shared" si="25"/>
        <v>287.5</v>
      </c>
      <c r="R39" s="62">
        <f t="shared" si="26"/>
        <v>286.70999999999998</v>
      </c>
      <c r="S39" s="58"/>
      <c r="T39" s="58"/>
      <c r="U39" s="58"/>
    </row>
    <row r="40" spans="1:21" ht="21" x14ac:dyDescent="0.35">
      <c r="B40" s="15" t="s">
        <v>37</v>
      </c>
      <c r="C40" s="11" t="s">
        <v>6</v>
      </c>
      <c r="D40" s="73" t="s">
        <v>7</v>
      </c>
      <c r="E40" s="59">
        <f t="shared" ref="E40:L40" si="33">SUM(E41:E43)</f>
        <v>37095</v>
      </c>
      <c r="F40" s="59">
        <f t="shared" si="33"/>
        <v>220728</v>
      </c>
      <c r="G40" s="57"/>
      <c r="H40" s="59">
        <f t="shared" si="33"/>
        <v>36566</v>
      </c>
      <c r="I40" s="59">
        <f t="shared" si="33"/>
        <v>222826</v>
      </c>
      <c r="J40" s="65"/>
      <c r="K40" s="59">
        <f t="shared" si="33"/>
        <v>10438</v>
      </c>
      <c r="L40" s="59">
        <f t="shared" si="33"/>
        <v>62934</v>
      </c>
      <c r="M40" s="61" t="s">
        <v>7</v>
      </c>
      <c r="N40" s="56">
        <f t="shared" si="23"/>
        <v>1.45</v>
      </c>
      <c r="O40" s="56">
        <f t="shared" si="24"/>
        <v>-0.94</v>
      </c>
      <c r="P40" s="61" t="s">
        <v>7</v>
      </c>
      <c r="Q40" s="62">
        <f t="shared" si="25"/>
        <v>255.38</v>
      </c>
      <c r="R40" s="62">
        <f t="shared" si="26"/>
        <v>250.73</v>
      </c>
      <c r="S40" s="58"/>
      <c r="T40" s="58"/>
      <c r="U40" s="58"/>
    </row>
    <row r="41" spans="1:21" ht="21" x14ac:dyDescent="0.35">
      <c r="B41" s="15" t="s">
        <v>34</v>
      </c>
      <c r="C41" s="11" t="s">
        <v>6</v>
      </c>
      <c r="D41" s="73" t="s">
        <v>7</v>
      </c>
      <c r="E41" s="59">
        <v>10652</v>
      </c>
      <c r="F41" s="93">
        <f t="shared" ref="F41:F47" si="34">ROUND(E41/168.05674*1000,0)</f>
        <v>63383</v>
      </c>
      <c r="G41" s="57"/>
      <c r="H41" s="59">
        <v>11063</v>
      </c>
      <c r="I41" s="59">
        <v>67415</v>
      </c>
      <c r="J41" s="57"/>
      <c r="K41" s="59">
        <v>3066</v>
      </c>
      <c r="L41" s="59">
        <v>18486</v>
      </c>
      <c r="M41" s="61" t="s">
        <v>7</v>
      </c>
      <c r="N41" s="56">
        <f t="shared" si="23"/>
        <v>-3.72</v>
      </c>
      <c r="O41" s="56">
        <f t="shared" si="24"/>
        <v>-5.98</v>
      </c>
      <c r="P41" s="61" t="s">
        <v>7</v>
      </c>
      <c r="Q41" s="62">
        <f t="shared" si="25"/>
        <v>247.42</v>
      </c>
      <c r="R41" s="62">
        <f t="shared" si="26"/>
        <v>242.87</v>
      </c>
      <c r="S41" s="58"/>
      <c r="T41" s="58"/>
      <c r="U41" s="58"/>
    </row>
    <row r="42" spans="1:21" ht="21" x14ac:dyDescent="0.35">
      <c r="B42" s="15" t="s">
        <v>35</v>
      </c>
      <c r="C42" s="11" t="s">
        <v>6</v>
      </c>
      <c r="D42" s="73" t="s">
        <v>7</v>
      </c>
      <c r="E42" s="59">
        <v>25423</v>
      </c>
      <c r="F42" s="93">
        <f t="shared" si="34"/>
        <v>151276</v>
      </c>
      <c r="G42" s="57"/>
      <c r="H42" s="59">
        <v>24531</v>
      </c>
      <c r="I42" s="59">
        <v>149488</v>
      </c>
      <c r="J42" s="57"/>
      <c r="K42" s="59">
        <v>6708</v>
      </c>
      <c r="L42" s="59">
        <v>40445</v>
      </c>
      <c r="M42" s="61" t="s">
        <v>7</v>
      </c>
      <c r="N42" s="56">
        <f t="shared" si="23"/>
        <v>3.64</v>
      </c>
      <c r="O42" s="56">
        <f t="shared" si="24"/>
        <v>1.2</v>
      </c>
      <c r="P42" s="61" t="s">
        <v>7</v>
      </c>
      <c r="Q42" s="62">
        <f t="shared" si="25"/>
        <v>279</v>
      </c>
      <c r="R42" s="62">
        <f t="shared" si="26"/>
        <v>274.02999999999997</v>
      </c>
      <c r="S42" s="58"/>
      <c r="T42" s="58"/>
      <c r="U42" s="58"/>
    </row>
    <row r="43" spans="1:21" ht="21" x14ac:dyDescent="0.35">
      <c r="B43" s="15" t="s">
        <v>36</v>
      </c>
      <c r="C43" s="11" t="s">
        <v>6</v>
      </c>
      <c r="D43" s="73" t="s">
        <v>7</v>
      </c>
      <c r="E43" s="59">
        <v>1020</v>
      </c>
      <c r="F43" s="93">
        <f t="shared" si="34"/>
        <v>6069</v>
      </c>
      <c r="G43" s="57"/>
      <c r="H43" s="59">
        <v>972</v>
      </c>
      <c r="I43" s="59">
        <v>5923</v>
      </c>
      <c r="J43" s="57"/>
      <c r="K43" s="59">
        <v>664</v>
      </c>
      <c r="L43" s="59">
        <v>4003</v>
      </c>
      <c r="M43" s="61" t="s">
        <v>7</v>
      </c>
      <c r="N43" s="56">
        <f t="shared" si="23"/>
        <v>4.9400000000000004</v>
      </c>
      <c r="O43" s="56">
        <f t="shared" si="24"/>
        <v>2.46</v>
      </c>
      <c r="P43" s="61" t="s">
        <v>7</v>
      </c>
      <c r="Q43" s="62">
        <f t="shared" ref="Q43" si="35">ROUND(E43/K43*100-100,2)</f>
        <v>53.61</v>
      </c>
      <c r="R43" s="62">
        <f t="shared" ref="R43" si="36">ROUND(F43/L43*100-100,2)</f>
        <v>51.61</v>
      </c>
      <c r="S43" s="58"/>
      <c r="T43" s="58"/>
      <c r="U43" s="58"/>
    </row>
    <row r="44" spans="1:21" ht="21" x14ac:dyDescent="0.35">
      <c r="B44" s="15" t="s">
        <v>38</v>
      </c>
      <c r="C44" s="11" t="s">
        <v>6</v>
      </c>
      <c r="D44" s="73" t="s">
        <v>7</v>
      </c>
      <c r="E44" s="59">
        <v>6417</v>
      </c>
      <c r="F44" s="93">
        <f t="shared" si="34"/>
        <v>38184</v>
      </c>
      <c r="G44" s="57"/>
      <c r="H44" s="59">
        <v>6683</v>
      </c>
      <c r="I44" s="59">
        <v>40725</v>
      </c>
      <c r="J44" s="57"/>
      <c r="K44" s="59">
        <v>3958</v>
      </c>
      <c r="L44" s="59">
        <v>23862</v>
      </c>
      <c r="M44" s="61" t="s">
        <v>7</v>
      </c>
      <c r="N44" s="56">
        <f t="shared" si="23"/>
        <v>-3.98</v>
      </c>
      <c r="O44" s="56">
        <f t="shared" si="24"/>
        <v>-6.24</v>
      </c>
      <c r="P44" s="61" t="s">
        <v>7</v>
      </c>
      <c r="Q44" s="62">
        <f t="shared" si="25"/>
        <v>62.13</v>
      </c>
      <c r="R44" s="62">
        <f t="shared" si="26"/>
        <v>60.02</v>
      </c>
      <c r="S44" s="58"/>
      <c r="T44" s="58"/>
      <c r="U44" s="58"/>
    </row>
    <row r="45" spans="1:21" ht="21" x14ac:dyDescent="0.35">
      <c r="B45" s="15" t="s">
        <v>39</v>
      </c>
      <c r="C45" s="11" t="s">
        <v>6</v>
      </c>
      <c r="D45" s="73" t="s">
        <v>7</v>
      </c>
      <c r="E45" s="59">
        <v>986</v>
      </c>
      <c r="F45" s="93">
        <f t="shared" si="34"/>
        <v>5867</v>
      </c>
      <c r="G45" s="57"/>
      <c r="H45" s="59">
        <v>1548</v>
      </c>
      <c r="I45" s="59">
        <v>9435</v>
      </c>
      <c r="J45" s="57"/>
      <c r="K45" s="59">
        <v>1025</v>
      </c>
      <c r="L45" s="59">
        <v>6178</v>
      </c>
      <c r="M45" s="61" t="s">
        <v>7</v>
      </c>
      <c r="N45" s="56">
        <f t="shared" si="23"/>
        <v>-36.299999999999997</v>
      </c>
      <c r="O45" s="56">
        <f t="shared" si="24"/>
        <v>-37.82</v>
      </c>
      <c r="P45" s="61" t="s">
        <v>7</v>
      </c>
      <c r="Q45" s="62">
        <f t="shared" si="25"/>
        <v>-3.8</v>
      </c>
      <c r="R45" s="62">
        <f t="shared" si="26"/>
        <v>-5.03</v>
      </c>
      <c r="S45" s="58"/>
      <c r="T45" s="58"/>
      <c r="U45" s="58"/>
    </row>
    <row r="46" spans="1:21" ht="21" x14ac:dyDescent="0.35">
      <c r="B46" s="15" t="s">
        <v>40</v>
      </c>
      <c r="C46" s="11" t="s">
        <v>6</v>
      </c>
      <c r="D46" s="73" t="s">
        <v>7</v>
      </c>
      <c r="E46" s="59">
        <v>21080</v>
      </c>
      <c r="F46" s="93">
        <f t="shared" si="34"/>
        <v>125434</v>
      </c>
      <c r="G46" s="57"/>
      <c r="H46" s="59">
        <v>6514</v>
      </c>
      <c r="I46" s="59">
        <v>39695</v>
      </c>
      <c r="J46" s="57"/>
      <c r="K46" s="59">
        <v>6512</v>
      </c>
      <c r="L46" s="59">
        <v>39266</v>
      </c>
      <c r="M46" s="61" t="s">
        <v>7</v>
      </c>
      <c r="N46" s="56">
        <f t="shared" si="23"/>
        <v>223.61</v>
      </c>
      <c r="O46" s="56">
        <f t="shared" si="24"/>
        <v>215.99</v>
      </c>
      <c r="P46" s="61" t="s">
        <v>7</v>
      </c>
      <c r="Q46" s="62">
        <f t="shared" si="25"/>
        <v>223.71</v>
      </c>
      <c r="R46" s="62">
        <f t="shared" si="26"/>
        <v>219.45</v>
      </c>
      <c r="S46" s="58"/>
      <c r="T46" s="58"/>
      <c r="U46" s="58"/>
    </row>
    <row r="47" spans="1:21" ht="21" x14ac:dyDescent="0.35">
      <c r="B47" s="15" t="s">
        <v>41</v>
      </c>
      <c r="C47" s="11" t="s">
        <v>6</v>
      </c>
      <c r="D47" s="73" t="s">
        <v>7</v>
      </c>
      <c r="E47" s="59">
        <v>155</v>
      </c>
      <c r="F47" s="93">
        <f t="shared" si="34"/>
        <v>922</v>
      </c>
      <c r="G47" s="91"/>
      <c r="H47" s="92">
        <v>89</v>
      </c>
      <c r="I47" s="91">
        <v>543</v>
      </c>
      <c r="J47" s="57"/>
      <c r="K47" s="59">
        <v>189</v>
      </c>
      <c r="L47" s="59">
        <v>1138</v>
      </c>
      <c r="M47" s="61" t="s">
        <v>7</v>
      </c>
      <c r="N47" s="56">
        <f t="shared" si="23"/>
        <v>74.16</v>
      </c>
      <c r="O47" s="56">
        <f t="shared" si="24"/>
        <v>69.8</v>
      </c>
      <c r="P47" s="61" t="s">
        <v>7</v>
      </c>
      <c r="Q47" s="62">
        <f t="shared" si="25"/>
        <v>-17.989999999999998</v>
      </c>
      <c r="R47" s="62">
        <f t="shared" si="26"/>
        <v>-18.98</v>
      </c>
      <c r="S47" s="58"/>
      <c r="T47" s="58"/>
      <c r="U47" s="58"/>
    </row>
    <row r="48" spans="1:21" ht="21" x14ac:dyDescent="0.35">
      <c r="A48" s="30"/>
      <c r="B48" s="31"/>
      <c r="C48" s="32"/>
      <c r="D48" s="66"/>
      <c r="E48" s="67"/>
      <c r="F48" s="66"/>
      <c r="G48" s="66"/>
      <c r="H48" s="67"/>
      <c r="I48" s="66"/>
      <c r="J48" s="68"/>
      <c r="K48" s="69"/>
      <c r="L48" s="68"/>
      <c r="M48" s="70"/>
      <c r="N48" s="71"/>
      <c r="O48" s="71"/>
      <c r="P48" s="72"/>
      <c r="Q48" s="70"/>
      <c r="R48" s="70"/>
      <c r="S48" s="57"/>
      <c r="T48" s="58"/>
      <c r="U48" s="58"/>
    </row>
    <row r="49" spans="1:21" x14ac:dyDescent="0.3">
      <c r="A49" s="33"/>
      <c r="B49" s="15"/>
      <c r="C49" s="11"/>
      <c r="D49" s="34"/>
      <c r="E49" s="35"/>
      <c r="F49" s="34"/>
      <c r="G49" s="34"/>
      <c r="H49" s="35"/>
      <c r="I49" s="34"/>
      <c r="J49" s="36"/>
      <c r="K49" s="37"/>
      <c r="L49" s="36"/>
      <c r="M49" s="4"/>
      <c r="P49" s="4" t="s">
        <v>42</v>
      </c>
      <c r="Q49" s="4"/>
      <c r="R49" s="4"/>
      <c r="S49" s="5"/>
      <c r="T49" s="25"/>
      <c r="U49" s="25"/>
    </row>
    <row r="50" spans="1:21" x14ac:dyDescent="0.3">
      <c r="A50" s="33"/>
      <c r="B50" s="84"/>
      <c r="C50" s="84"/>
      <c r="D50" s="84"/>
      <c r="E50" s="35"/>
      <c r="F50" s="34"/>
      <c r="G50" s="34"/>
      <c r="H50" s="35"/>
      <c r="I50" s="34"/>
      <c r="J50" s="36"/>
      <c r="K50" s="37"/>
      <c r="L50" s="36"/>
      <c r="M50" s="4"/>
      <c r="P50" s="4"/>
      <c r="Q50" s="4"/>
      <c r="R50" s="4"/>
      <c r="S50" s="5"/>
      <c r="T50" s="25"/>
      <c r="U50" s="25"/>
    </row>
    <row r="51" spans="1:21" x14ac:dyDescent="0.3">
      <c r="A51" s="96" t="s">
        <v>104</v>
      </c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6"/>
      <c r="Q51" s="96"/>
      <c r="R51" s="96"/>
      <c r="S51" s="5"/>
      <c r="T51" s="25"/>
      <c r="U51" s="25"/>
    </row>
    <row r="52" spans="1:21" x14ac:dyDescent="0.3">
      <c r="O52" s="14" t="s">
        <v>75</v>
      </c>
      <c r="S52" s="5"/>
      <c r="T52" s="25"/>
      <c r="U52" s="25"/>
    </row>
    <row r="53" spans="1:21" x14ac:dyDescent="0.3">
      <c r="O53" s="14" t="s">
        <v>101</v>
      </c>
      <c r="S53" s="5"/>
      <c r="T53" s="25"/>
      <c r="U53" s="25"/>
    </row>
    <row r="54" spans="1:21" x14ac:dyDescent="0.3">
      <c r="A54" s="16"/>
      <c r="B54" s="102" t="s">
        <v>66</v>
      </c>
      <c r="C54" s="86" t="s">
        <v>63</v>
      </c>
      <c r="D54" s="107" t="s">
        <v>105</v>
      </c>
      <c r="E54" s="108"/>
      <c r="F54" s="109"/>
      <c r="G54" s="110" t="s">
        <v>113</v>
      </c>
      <c r="H54" s="111"/>
      <c r="I54" s="112"/>
      <c r="J54" s="110" t="s">
        <v>106</v>
      </c>
      <c r="K54" s="111"/>
      <c r="L54" s="112"/>
      <c r="M54" s="105" t="s">
        <v>107</v>
      </c>
      <c r="N54" s="106"/>
      <c r="O54" s="106"/>
      <c r="P54" s="106"/>
      <c r="Q54" s="106"/>
      <c r="R54" s="106"/>
      <c r="S54" s="5"/>
      <c r="T54" s="25"/>
      <c r="U54" s="25"/>
    </row>
    <row r="55" spans="1:21" x14ac:dyDescent="0.3">
      <c r="A55" s="2" t="s">
        <v>1</v>
      </c>
      <c r="B55" s="103"/>
      <c r="C55" s="12" t="s">
        <v>64</v>
      </c>
      <c r="D55" s="21" t="s">
        <v>65</v>
      </c>
      <c r="F55" s="22"/>
      <c r="H55" s="23"/>
      <c r="J55" s="24"/>
      <c r="K55" s="23"/>
      <c r="L55" s="22"/>
      <c r="M55" s="94" t="s">
        <v>114</v>
      </c>
      <c r="N55" s="97"/>
      <c r="O55" s="95"/>
      <c r="P55" s="98" t="s">
        <v>108</v>
      </c>
      <c r="Q55" s="99"/>
      <c r="R55" s="99"/>
      <c r="S55" s="5"/>
      <c r="T55" s="25"/>
      <c r="U55" s="25"/>
    </row>
    <row r="56" spans="1:21" x14ac:dyDescent="0.3">
      <c r="A56" s="15" t="s">
        <v>2</v>
      </c>
      <c r="B56" s="103"/>
      <c r="C56" s="12" t="s">
        <v>67</v>
      </c>
      <c r="D56" s="21" t="s">
        <v>68</v>
      </c>
      <c r="E56" s="100" t="s">
        <v>69</v>
      </c>
      <c r="F56" s="101"/>
      <c r="G56" s="15" t="s">
        <v>68</v>
      </c>
      <c r="H56" s="100" t="s">
        <v>69</v>
      </c>
      <c r="I56" s="101"/>
      <c r="J56" s="26" t="s">
        <v>68</v>
      </c>
      <c r="K56" s="100" t="s">
        <v>69</v>
      </c>
      <c r="L56" s="101"/>
      <c r="M56" s="26" t="s">
        <v>68</v>
      </c>
      <c r="N56" s="94" t="s">
        <v>69</v>
      </c>
      <c r="O56" s="95"/>
      <c r="P56" s="26" t="s">
        <v>68</v>
      </c>
      <c r="Q56" s="94" t="s">
        <v>69</v>
      </c>
      <c r="R56" s="97"/>
      <c r="S56" s="5"/>
      <c r="T56" s="25"/>
      <c r="U56" s="25"/>
    </row>
    <row r="57" spans="1:21" x14ac:dyDescent="0.3">
      <c r="A57" s="9"/>
      <c r="B57" s="104"/>
      <c r="C57" s="87" t="s">
        <v>70</v>
      </c>
      <c r="D57" s="28"/>
      <c r="E57" s="46" t="s">
        <v>71</v>
      </c>
      <c r="F57" s="47" t="s">
        <v>72</v>
      </c>
      <c r="G57" s="32"/>
      <c r="H57" s="46" t="s">
        <v>71</v>
      </c>
      <c r="I57" s="47" t="s">
        <v>73</v>
      </c>
      <c r="J57" s="48"/>
      <c r="K57" s="46" t="s">
        <v>71</v>
      </c>
      <c r="L57" s="47" t="s">
        <v>73</v>
      </c>
      <c r="M57" s="48"/>
      <c r="N57" s="50" t="s">
        <v>74</v>
      </c>
      <c r="O57" s="51" t="s">
        <v>73</v>
      </c>
      <c r="P57" s="52"/>
      <c r="Q57" s="48" t="s">
        <v>74</v>
      </c>
      <c r="R57" s="49" t="s">
        <v>73</v>
      </c>
      <c r="S57" s="5"/>
      <c r="T57" s="25"/>
      <c r="U57" s="25"/>
    </row>
    <row r="58" spans="1:21" ht="21" x14ac:dyDescent="0.35">
      <c r="A58" s="15" t="s">
        <v>43</v>
      </c>
      <c r="B58" s="15" t="s">
        <v>44</v>
      </c>
      <c r="C58" s="11" t="s">
        <v>6</v>
      </c>
      <c r="D58" s="73"/>
      <c r="E58" s="59">
        <f t="shared" ref="E58:L58" si="37">SUM(E59:E63)</f>
        <v>253066</v>
      </c>
      <c r="F58" s="59">
        <f t="shared" si="37"/>
        <v>1505836</v>
      </c>
      <c r="G58" s="73"/>
      <c r="H58" s="59">
        <f t="shared" si="37"/>
        <v>288295</v>
      </c>
      <c r="I58" s="59">
        <f t="shared" si="37"/>
        <v>1756826</v>
      </c>
      <c r="J58" s="73"/>
      <c r="K58" s="59">
        <f t="shared" si="37"/>
        <v>133526</v>
      </c>
      <c r="L58" s="59">
        <f t="shared" si="37"/>
        <v>805086</v>
      </c>
      <c r="M58" s="61" t="s">
        <v>7</v>
      </c>
      <c r="N58" s="56">
        <f t="shared" ref="N58:O58" si="38">ROUND(E58/H58*100-100,2)</f>
        <v>-12.22</v>
      </c>
      <c r="O58" s="56">
        <f t="shared" si="38"/>
        <v>-14.29</v>
      </c>
      <c r="P58" s="61" t="s">
        <v>7</v>
      </c>
      <c r="Q58" s="62">
        <f t="shared" ref="Q58:Q62" si="39">ROUND(E58/K58*100-100,2)</f>
        <v>89.53</v>
      </c>
      <c r="R58" s="62">
        <f t="shared" ref="R58:R62" si="40">ROUND(F58/L58*100-100,2)</f>
        <v>87.04</v>
      </c>
      <c r="S58" s="57"/>
      <c r="T58" s="58"/>
      <c r="U58" s="58"/>
    </row>
    <row r="59" spans="1:21" ht="21" x14ac:dyDescent="0.35">
      <c r="A59" s="15" t="s">
        <v>0</v>
      </c>
      <c r="B59" s="15" t="s">
        <v>45</v>
      </c>
      <c r="C59" s="11" t="s">
        <v>9</v>
      </c>
      <c r="D59" s="59">
        <v>1212471</v>
      </c>
      <c r="E59" s="59">
        <v>106932</v>
      </c>
      <c r="F59" s="93">
        <f>ROUND(E59/168.05674*1000,0)</f>
        <v>636285</v>
      </c>
      <c r="G59" s="59">
        <v>1743889</v>
      </c>
      <c r="H59" s="59">
        <v>146369</v>
      </c>
      <c r="I59" s="59">
        <v>891951</v>
      </c>
      <c r="J59" s="59">
        <v>1211179</v>
      </c>
      <c r="K59" s="74">
        <v>62311</v>
      </c>
      <c r="L59" s="74">
        <v>375698</v>
      </c>
      <c r="M59" s="62">
        <f>ROUND(D59/G59*100-100,2)</f>
        <v>-30.47</v>
      </c>
      <c r="N59" s="56">
        <f t="shared" ref="N59:N62" si="41">ROUND(E59/H59*100-100,2)</f>
        <v>-26.94</v>
      </c>
      <c r="O59" s="56">
        <f t="shared" ref="O59:O62" si="42">ROUND(F59/I59*100-100,2)</f>
        <v>-28.66</v>
      </c>
      <c r="P59" s="62">
        <f>ROUND(D59/J59*100-100,2)</f>
        <v>0.11</v>
      </c>
      <c r="Q59" s="62">
        <f t="shared" si="39"/>
        <v>71.61</v>
      </c>
      <c r="R59" s="62">
        <f t="shared" si="40"/>
        <v>69.36</v>
      </c>
      <c r="S59" s="58"/>
      <c r="T59" s="58"/>
      <c r="U59" s="58"/>
    </row>
    <row r="60" spans="1:21" ht="21" x14ac:dyDescent="0.35">
      <c r="A60" s="15" t="s">
        <v>0</v>
      </c>
      <c r="B60" s="15" t="s">
        <v>46</v>
      </c>
      <c r="C60" s="11" t="s">
        <v>9</v>
      </c>
      <c r="D60" s="59">
        <v>760940</v>
      </c>
      <c r="E60" s="59">
        <v>73276</v>
      </c>
      <c r="F60" s="93">
        <f>ROUND(E60/168.05674*1000,0)</f>
        <v>436019</v>
      </c>
      <c r="G60" s="59">
        <v>846239</v>
      </c>
      <c r="H60" s="59">
        <v>72609</v>
      </c>
      <c r="I60" s="59">
        <v>442468</v>
      </c>
      <c r="J60" s="59">
        <v>867346</v>
      </c>
      <c r="K60" s="74">
        <v>41288</v>
      </c>
      <c r="L60" s="74">
        <v>248944</v>
      </c>
      <c r="M60" s="62">
        <f>ROUND(D60/G60*100-100,2)</f>
        <v>-10.08</v>
      </c>
      <c r="N60" s="56">
        <f t="shared" si="41"/>
        <v>0.92</v>
      </c>
      <c r="O60" s="56">
        <f t="shared" si="42"/>
        <v>-1.46</v>
      </c>
      <c r="P60" s="62">
        <f>ROUND(D60/J60*100-100,2)</f>
        <v>-12.27</v>
      </c>
      <c r="Q60" s="62">
        <f t="shared" si="39"/>
        <v>77.48</v>
      </c>
      <c r="R60" s="62">
        <f t="shared" si="40"/>
        <v>75.150000000000006</v>
      </c>
      <c r="S60" s="58"/>
      <c r="T60" s="58"/>
      <c r="U60" s="58"/>
    </row>
    <row r="61" spans="1:21" ht="21" x14ac:dyDescent="0.35">
      <c r="A61" s="15"/>
      <c r="B61" s="15" t="s">
        <v>78</v>
      </c>
      <c r="C61" s="11" t="s">
        <v>6</v>
      </c>
      <c r="D61" s="59"/>
      <c r="E61" s="59">
        <v>62717</v>
      </c>
      <c r="F61" s="93">
        <f>ROUND(E61/168.05674*1000,0)</f>
        <v>373189</v>
      </c>
      <c r="G61" s="59">
        <v>947714613</v>
      </c>
      <c r="H61" s="59">
        <v>62316</v>
      </c>
      <c r="I61" s="59">
        <v>379744</v>
      </c>
      <c r="J61" s="59">
        <v>560553887</v>
      </c>
      <c r="K61" s="74">
        <v>24313</v>
      </c>
      <c r="L61" s="74">
        <v>146593</v>
      </c>
      <c r="M61" s="62"/>
      <c r="N61" s="56">
        <f t="shared" si="41"/>
        <v>0.64</v>
      </c>
      <c r="O61" s="56">
        <f t="shared" si="42"/>
        <v>-1.73</v>
      </c>
      <c r="P61" s="61" t="s">
        <v>7</v>
      </c>
      <c r="Q61" s="62">
        <f t="shared" si="39"/>
        <v>157.96</v>
      </c>
      <c r="R61" s="62">
        <f t="shared" si="40"/>
        <v>154.57</v>
      </c>
      <c r="S61" s="58"/>
      <c r="T61" s="58"/>
      <c r="U61" s="58"/>
    </row>
    <row r="62" spans="1:21" ht="21" x14ac:dyDescent="0.35">
      <c r="A62" s="15"/>
      <c r="B62" s="15" t="s">
        <v>79</v>
      </c>
      <c r="C62" s="11" t="s">
        <v>6</v>
      </c>
      <c r="D62" s="59"/>
      <c r="E62" s="59">
        <v>10131</v>
      </c>
      <c r="F62" s="93">
        <f>ROUND(E62/168.05674*1000,0)</f>
        <v>60283</v>
      </c>
      <c r="G62" s="59">
        <v>63277939</v>
      </c>
      <c r="H62" s="59">
        <v>6994</v>
      </c>
      <c r="I62" s="59">
        <v>42620</v>
      </c>
      <c r="J62" s="59">
        <v>86001919</v>
      </c>
      <c r="K62" s="74">
        <v>5613</v>
      </c>
      <c r="L62" s="74">
        <v>33842</v>
      </c>
      <c r="M62" s="62"/>
      <c r="N62" s="56">
        <f t="shared" si="41"/>
        <v>44.85</v>
      </c>
      <c r="O62" s="56">
        <f t="shared" si="42"/>
        <v>41.44</v>
      </c>
      <c r="P62" s="61" t="s">
        <v>7</v>
      </c>
      <c r="Q62" s="62">
        <f t="shared" si="39"/>
        <v>80.489999999999995</v>
      </c>
      <c r="R62" s="62">
        <f t="shared" si="40"/>
        <v>78.13</v>
      </c>
      <c r="S62" s="58"/>
      <c r="T62" s="58"/>
      <c r="U62" s="58"/>
    </row>
    <row r="63" spans="1:21" ht="21" x14ac:dyDescent="0.35">
      <c r="A63" s="15"/>
      <c r="B63" s="15" t="s">
        <v>80</v>
      </c>
      <c r="C63" s="11" t="s">
        <v>6</v>
      </c>
      <c r="D63" s="59"/>
      <c r="E63" s="59">
        <v>10</v>
      </c>
      <c r="F63" s="93">
        <f>ROUND(E63/168.05674*1000,0)</f>
        <v>60</v>
      </c>
      <c r="G63" s="59"/>
      <c r="H63" s="59">
        <v>7</v>
      </c>
      <c r="I63" s="59">
        <v>43</v>
      </c>
      <c r="J63" s="59"/>
      <c r="K63" s="74">
        <v>1</v>
      </c>
      <c r="L63" s="74">
        <v>9</v>
      </c>
      <c r="M63" s="62"/>
      <c r="N63" s="56">
        <f t="shared" ref="N63" si="43">ROUND(E63/H63*100-100,2)</f>
        <v>42.86</v>
      </c>
      <c r="O63" s="56">
        <f t="shared" ref="O63" si="44">ROUND(F63/I63*100-100,2)</f>
        <v>39.53</v>
      </c>
      <c r="P63" s="61" t="s">
        <v>7</v>
      </c>
      <c r="Q63" s="62">
        <f t="shared" ref="Q63" si="45">ROUND(E63/K63*100-100,2)</f>
        <v>900</v>
      </c>
      <c r="R63" s="62">
        <f t="shared" ref="R63" si="46">ROUND(F63/L63*100-100,2)</f>
        <v>566.66999999999996</v>
      </c>
      <c r="S63" s="58"/>
      <c r="T63" s="58"/>
      <c r="U63" s="58"/>
    </row>
    <row r="64" spans="1:21" ht="21" x14ac:dyDescent="0.35">
      <c r="A64" s="15"/>
      <c r="B64" s="15"/>
      <c r="C64" s="11"/>
      <c r="D64" s="59"/>
      <c r="E64" s="59"/>
      <c r="F64" s="59"/>
      <c r="G64" s="59"/>
      <c r="H64" s="59"/>
      <c r="I64" s="59"/>
      <c r="J64" s="59"/>
      <c r="K64" s="74"/>
      <c r="L64" s="74"/>
      <c r="M64" s="62"/>
      <c r="N64" s="56"/>
      <c r="O64" s="56"/>
      <c r="P64" s="62"/>
      <c r="Q64" s="62"/>
      <c r="R64" s="62"/>
      <c r="S64" s="58"/>
      <c r="T64" s="58"/>
      <c r="U64" s="58"/>
    </row>
    <row r="65" spans="1:21" ht="21" x14ac:dyDescent="0.35">
      <c r="A65" s="15" t="s">
        <v>47</v>
      </c>
      <c r="B65" s="15" t="s">
        <v>48</v>
      </c>
      <c r="C65" s="11" t="s">
        <v>6</v>
      </c>
      <c r="D65" s="73"/>
      <c r="E65" s="59">
        <f t="shared" ref="E65:L65" si="47">SUM(E66:E70)</f>
        <v>69766</v>
      </c>
      <c r="F65" s="59">
        <f t="shared" si="47"/>
        <v>415134</v>
      </c>
      <c r="G65" s="73"/>
      <c r="H65" s="59">
        <f t="shared" si="47"/>
        <v>61175</v>
      </c>
      <c r="I65" s="59">
        <f t="shared" si="47"/>
        <v>372780</v>
      </c>
      <c r="J65" s="73"/>
      <c r="K65" s="59">
        <f t="shared" si="47"/>
        <v>47283</v>
      </c>
      <c r="L65" s="59">
        <f t="shared" si="47"/>
        <v>285093</v>
      </c>
      <c r="M65" s="61" t="s">
        <v>7</v>
      </c>
      <c r="N65" s="56">
        <f t="shared" ref="N65:O70" si="48">ROUND(E65/H65*100-100,2)</f>
        <v>14.04</v>
      </c>
      <c r="O65" s="56">
        <f t="shared" si="48"/>
        <v>11.36</v>
      </c>
      <c r="P65" s="61" t="s">
        <v>7</v>
      </c>
      <c r="Q65" s="62">
        <f t="shared" ref="Q65:Q70" si="49">ROUND(E65/K65*100-100,2)</f>
        <v>47.55</v>
      </c>
      <c r="R65" s="62">
        <f t="shared" ref="R65:R70" si="50">ROUND(F65/L65*100-100,2)</f>
        <v>45.61</v>
      </c>
      <c r="S65" s="58"/>
      <c r="T65" s="58"/>
      <c r="U65" s="58"/>
    </row>
    <row r="66" spans="1:21" ht="21" x14ac:dyDescent="0.35">
      <c r="A66" s="15"/>
      <c r="B66" s="15" t="s">
        <v>81</v>
      </c>
      <c r="C66" s="11" t="s">
        <v>9</v>
      </c>
      <c r="D66" s="60">
        <v>64116</v>
      </c>
      <c r="E66" s="59">
        <v>22799</v>
      </c>
      <c r="F66" s="93">
        <f>ROUND(E66/168.05674*1000,0)</f>
        <v>135663</v>
      </c>
      <c r="G66" s="60">
        <v>53238</v>
      </c>
      <c r="H66" s="59">
        <v>17885</v>
      </c>
      <c r="I66" s="59">
        <v>108986</v>
      </c>
      <c r="J66" s="59">
        <v>56561</v>
      </c>
      <c r="K66" s="59">
        <v>14689</v>
      </c>
      <c r="L66" s="53">
        <v>88566</v>
      </c>
      <c r="M66" s="62">
        <f t="shared" ref="M66:M69" si="51">ROUND(D66/G66*100-100,2)</f>
        <v>20.43</v>
      </c>
      <c r="N66" s="56">
        <f t="shared" si="48"/>
        <v>27.48</v>
      </c>
      <c r="O66" s="56">
        <f t="shared" si="48"/>
        <v>24.48</v>
      </c>
      <c r="P66" s="62">
        <f t="shared" ref="P66:P69" si="52">ROUND(D66/J66*100-100,2)</f>
        <v>13.36</v>
      </c>
      <c r="Q66" s="62">
        <f t="shared" si="49"/>
        <v>55.21</v>
      </c>
      <c r="R66" s="62">
        <f t="shared" si="50"/>
        <v>53.18</v>
      </c>
      <c r="S66" s="58"/>
      <c r="T66" s="58"/>
      <c r="U66" s="58"/>
    </row>
    <row r="67" spans="1:21" ht="21" x14ac:dyDescent="0.35">
      <c r="B67" s="15" t="s">
        <v>82</v>
      </c>
      <c r="C67" s="11" t="s">
        <v>9</v>
      </c>
      <c r="D67" s="59">
        <v>42854.548000000003</v>
      </c>
      <c r="E67" s="59">
        <v>13784</v>
      </c>
      <c r="F67" s="93">
        <f>ROUND(E67/168.05674*1000,0)</f>
        <v>82020</v>
      </c>
      <c r="G67" s="59">
        <v>37723</v>
      </c>
      <c r="H67" s="59">
        <v>11488</v>
      </c>
      <c r="I67" s="59">
        <v>70004</v>
      </c>
      <c r="J67" s="59">
        <v>47090</v>
      </c>
      <c r="K67" s="59">
        <v>9486</v>
      </c>
      <c r="L67" s="53">
        <v>57194</v>
      </c>
      <c r="M67" s="62">
        <f t="shared" si="51"/>
        <v>13.6</v>
      </c>
      <c r="N67" s="56">
        <f t="shared" si="48"/>
        <v>19.989999999999998</v>
      </c>
      <c r="O67" s="56">
        <f t="shared" si="48"/>
        <v>17.16</v>
      </c>
      <c r="P67" s="62">
        <f t="shared" si="52"/>
        <v>-8.99</v>
      </c>
      <c r="Q67" s="62">
        <f t="shared" si="49"/>
        <v>45.31</v>
      </c>
      <c r="R67" s="62">
        <f t="shared" si="50"/>
        <v>43.41</v>
      </c>
      <c r="S67" s="58"/>
      <c r="T67" s="58"/>
      <c r="U67" s="58"/>
    </row>
    <row r="68" spans="1:21" ht="21" x14ac:dyDescent="0.35">
      <c r="A68" s="15" t="s">
        <v>0</v>
      </c>
      <c r="B68" s="15" t="s">
        <v>83</v>
      </c>
      <c r="C68" s="11" t="s">
        <v>9</v>
      </c>
      <c r="D68" s="59">
        <v>40691.711000000003</v>
      </c>
      <c r="E68" s="59">
        <v>12129</v>
      </c>
      <c r="F68" s="93">
        <f>ROUND(E68/168.05674*1000,0)</f>
        <v>72172</v>
      </c>
      <c r="G68" s="59">
        <v>32091</v>
      </c>
      <c r="H68" s="59">
        <v>11114</v>
      </c>
      <c r="I68" s="59">
        <v>67724</v>
      </c>
      <c r="J68" s="59">
        <v>42961</v>
      </c>
      <c r="K68" s="59">
        <v>10219</v>
      </c>
      <c r="L68" s="53">
        <v>61616</v>
      </c>
      <c r="M68" s="62">
        <f t="shared" si="51"/>
        <v>26.8</v>
      </c>
      <c r="N68" s="56">
        <f t="shared" si="48"/>
        <v>9.1300000000000008</v>
      </c>
      <c r="O68" s="56">
        <f t="shared" si="48"/>
        <v>6.57</v>
      </c>
      <c r="P68" s="62">
        <f t="shared" si="52"/>
        <v>-5.28</v>
      </c>
      <c r="Q68" s="62">
        <f t="shared" si="49"/>
        <v>18.690000000000001</v>
      </c>
      <c r="R68" s="62">
        <f t="shared" si="50"/>
        <v>17.13</v>
      </c>
      <c r="S68" s="58"/>
      <c r="T68" s="58"/>
      <c r="U68" s="58"/>
    </row>
    <row r="69" spans="1:21" ht="21" x14ac:dyDescent="0.35">
      <c r="A69" s="15" t="s">
        <v>0</v>
      </c>
      <c r="B69" s="15" t="s">
        <v>84</v>
      </c>
      <c r="C69" s="11" t="s">
        <v>9</v>
      </c>
      <c r="D69" s="59">
        <v>81543.209000000003</v>
      </c>
      <c r="E69" s="59">
        <v>5768</v>
      </c>
      <c r="F69" s="93">
        <f>ROUND(E69/168.05674*1000,0)</f>
        <v>34322</v>
      </c>
      <c r="G69" s="59">
        <v>94809</v>
      </c>
      <c r="H69" s="59">
        <v>6517</v>
      </c>
      <c r="I69" s="59">
        <v>39712</v>
      </c>
      <c r="J69" s="59">
        <v>34908</v>
      </c>
      <c r="K69" s="59">
        <v>2571</v>
      </c>
      <c r="L69" s="53">
        <v>15505</v>
      </c>
      <c r="M69" s="62">
        <f t="shared" si="51"/>
        <v>-13.99</v>
      </c>
      <c r="N69" s="56">
        <f t="shared" si="48"/>
        <v>-11.49</v>
      </c>
      <c r="O69" s="56">
        <f t="shared" si="48"/>
        <v>-13.57</v>
      </c>
      <c r="P69" s="62">
        <f t="shared" si="52"/>
        <v>133.59</v>
      </c>
      <c r="Q69" s="62">
        <f t="shared" si="49"/>
        <v>124.35</v>
      </c>
      <c r="R69" s="62">
        <f t="shared" si="50"/>
        <v>121.36</v>
      </c>
      <c r="S69" s="58"/>
      <c r="T69" s="58"/>
      <c r="U69" s="58"/>
    </row>
    <row r="70" spans="1:21" ht="21" x14ac:dyDescent="0.35">
      <c r="A70" s="15"/>
      <c r="B70" s="15" t="s">
        <v>85</v>
      </c>
      <c r="C70" s="11" t="s">
        <v>49</v>
      </c>
      <c r="D70" s="64"/>
      <c r="E70" s="59">
        <v>15286</v>
      </c>
      <c r="F70" s="93">
        <f>ROUND(E70/168.05674*1000,0)</f>
        <v>90957</v>
      </c>
      <c r="G70" s="64"/>
      <c r="H70" s="59">
        <v>14171</v>
      </c>
      <c r="I70" s="59">
        <v>86354</v>
      </c>
      <c r="J70" s="73"/>
      <c r="K70" s="59">
        <v>10318</v>
      </c>
      <c r="L70" s="59">
        <v>62212</v>
      </c>
      <c r="M70" s="62"/>
      <c r="N70" s="56">
        <f t="shared" si="48"/>
        <v>7.87</v>
      </c>
      <c r="O70" s="56">
        <f t="shared" si="48"/>
        <v>5.33</v>
      </c>
      <c r="P70" s="62"/>
      <c r="Q70" s="62">
        <f t="shared" si="49"/>
        <v>48.15</v>
      </c>
      <c r="R70" s="62">
        <f t="shared" si="50"/>
        <v>46.2</v>
      </c>
      <c r="S70" s="58"/>
      <c r="T70" s="58"/>
      <c r="U70" s="58"/>
    </row>
    <row r="71" spans="1:21" ht="21" x14ac:dyDescent="0.35">
      <c r="A71" s="15"/>
      <c r="B71" s="15"/>
      <c r="C71" s="11"/>
      <c r="D71" s="59"/>
      <c r="E71" s="59"/>
      <c r="F71" s="59"/>
      <c r="G71" s="59"/>
      <c r="H71" s="59"/>
      <c r="I71" s="59"/>
      <c r="J71" s="59"/>
      <c r="K71" s="59"/>
      <c r="L71" s="59"/>
      <c r="M71" s="62"/>
      <c r="N71" s="56"/>
      <c r="O71" s="56"/>
      <c r="P71" s="62"/>
      <c r="Q71" s="62"/>
      <c r="R71" s="62"/>
      <c r="S71" s="58"/>
      <c r="T71" s="58"/>
      <c r="U71" s="58"/>
    </row>
    <row r="72" spans="1:21" ht="21" x14ac:dyDescent="0.35">
      <c r="A72" s="15" t="s">
        <v>50</v>
      </c>
      <c r="B72" s="15" t="s">
        <v>51</v>
      </c>
      <c r="C72" s="11" t="s">
        <v>49</v>
      </c>
      <c r="D72" s="73"/>
      <c r="E72" s="59">
        <f t="shared" ref="E72:L72" si="53">SUM(E73:E77)</f>
        <v>202604</v>
      </c>
      <c r="F72" s="59">
        <f t="shared" si="53"/>
        <v>1205569</v>
      </c>
      <c r="G72" s="73"/>
      <c r="H72" s="59">
        <f t="shared" si="53"/>
        <v>200279</v>
      </c>
      <c r="I72" s="59">
        <f t="shared" si="53"/>
        <v>1220475</v>
      </c>
      <c r="J72" s="59"/>
      <c r="K72" s="59">
        <f t="shared" si="53"/>
        <v>119811</v>
      </c>
      <c r="L72" s="59">
        <f t="shared" si="53"/>
        <v>722387</v>
      </c>
      <c r="M72" s="61" t="s">
        <v>7</v>
      </c>
      <c r="N72" s="56">
        <f t="shared" ref="N72:O77" si="54">ROUND(E72/H72*100-100,2)</f>
        <v>1.1599999999999999</v>
      </c>
      <c r="O72" s="56">
        <f t="shared" si="54"/>
        <v>-1.22</v>
      </c>
      <c r="P72" s="61" t="s">
        <v>7</v>
      </c>
      <c r="Q72" s="62">
        <f t="shared" ref="Q72:Q77" si="55">ROUND(E72/K72*100-100,2)</f>
        <v>69.099999999999994</v>
      </c>
      <c r="R72" s="62">
        <f t="shared" ref="R72:R77" si="56">ROUND(F72/L72*100-100,2)</f>
        <v>66.89</v>
      </c>
      <c r="S72" s="58"/>
      <c r="T72" s="58"/>
      <c r="U72" s="58"/>
    </row>
    <row r="73" spans="1:21" ht="21" x14ac:dyDescent="0.35">
      <c r="A73" s="15" t="s">
        <v>0</v>
      </c>
      <c r="B73" s="15" t="s">
        <v>86</v>
      </c>
      <c r="C73" s="11" t="s">
        <v>52</v>
      </c>
      <c r="D73" s="59">
        <v>129921</v>
      </c>
      <c r="E73" s="59">
        <v>12643</v>
      </c>
      <c r="F73" s="93">
        <f>ROUND(E73/168.05674*1000,0)</f>
        <v>75231</v>
      </c>
      <c r="G73" s="59">
        <v>166121</v>
      </c>
      <c r="H73" s="59">
        <v>15377</v>
      </c>
      <c r="I73" s="59">
        <v>93707</v>
      </c>
      <c r="J73" s="59">
        <v>219488</v>
      </c>
      <c r="K73" s="59">
        <v>11065</v>
      </c>
      <c r="L73" s="59">
        <v>66715</v>
      </c>
      <c r="M73" s="62">
        <f>ROUND(D73/G73*100-100,2)</f>
        <v>-21.79</v>
      </c>
      <c r="N73" s="56">
        <f>ROUND(E73/H73*100-100,2)</f>
        <v>-17.78</v>
      </c>
      <c r="O73" s="56">
        <f t="shared" si="54"/>
        <v>-19.72</v>
      </c>
      <c r="P73" s="62">
        <f>ROUND(D73/J73*100-100,2)</f>
        <v>-40.81</v>
      </c>
      <c r="Q73" s="62">
        <f t="shared" si="55"/>
        <v>14.26</v>
      </c>
      <c r="R73" s="62">
        <f t="shared" si="56"/>
        <v>12.76</v>
      </c>
      <c r="S73" s="58"/>
      <c r="T73" s="58"/>
      <c r="U73" s="58"/>
    </row>
    <row r="74" spans="1:21" ht="21" x14ac:dyDescent="0.35">
      <c r="B74" s="15" t="s">
        <v>87</v>
      </c>
      <c r="C74" s="11" t="s">
        <v>52</v>
      </c>
      <c r="D74" s="59">
        <v>2541.7310000000002</v>
      </c>
      <c r="E74" s="59">
        <v>2022</v>
      </c>
      <c r="F74" s="93">
        <f>ROUND(E74/168.05674*1000,0)</f>
        <v>12032</v>
      </c>
      <c r="G74" s="59">
        <v>2730</v>
      </c>
      <c r="H74" s="59">
        <v>2093</v>
      </c>
      <c r="I74" s="59">
        <v>12756</v>
      </c>
      <c r="J74" s="59">
        <v>5255</v>
      </c>
      <c r="K74" s="59">
        <v>3366</v>
      </c>
      <c r="L74" s="59">
        <v>20296</v>
      </c>
      <c r="M74" s="62">
        <f>ROUND(D74/G74*100-100,2)</f>
        <v>-6.9</v>
      </c>
      <c r="N74" s="56">
        <f t="shared" si="54"/>
        <v>-3.39</v>
      </c>
      <c r="O74" s="56">
        <f t="shared" si="54"/>
        <v>-5.68</v>
      </c>
      <c r="P74" s="62">
        <f>ROUND(D74/J74*100-100,2)</f>
        <v>-51.63</v>
      </c>
      <c r="Q74" s="62">
        <f t="shared" si="55"/>
        <v>-39.93</v>
      </c>
      <c r="R74" s="62">
        <f t="shared" si="56"/>
        <v>-40.72</v>
      </c>
      <c r="S74" s="58"/>
      <c r="T74" s="58"/>
      <c r="U74" s="58"/>
    </row>
    <row r="75" spans="1:21" ht="21" x14ac:dyDescent="0.35">
      <c r="B75" s="15" t="s">
        <v>88</v>
      </c>
      <c r="C75" s="11" t="s">
        <v>52</v>
      </c>
      <c r="D75" s="59">
        <v>167038.804</v>
      </c>
      <c r="E75" s="59">
        <v>42531</v>
      </c>
      <c r="F75" s="93">
        <f>ROUND(E75/168.05674*1000,0)</f>
        <v>253075</v>
      </c>
      <c r="G75" s="59">
        <v>180885</v>
      </c>
      <c r="H75" s="59">
        <v>43623</v>
      </c>
      <c r="I75" s="59">
        <v>265833</v>
      </c>
      <c r="J75" s="59">
        <v>170492</v>
      </c>
      <c r="K75" s="59">
        <v>31247</v>
      </c>
      <c r="L75" s="59">
        <v>188400</v>
      </c>
      <c r="M75" s="62">
        <f>ROUND(D75/G75*100-100,2)</f>
        <v>-7.65</v>
      </c>
      <c r="N75" s="56">
        <f t="shared" si="54"/>
        <v>-2.5</v>
      </c>
      <c r="O75" s="56">
        <f t="shared" si="54"/>
        <v>-4.8</v>
      </c>
      <c r="P75" s="62">
        <f>ROUND(D75/J75*100-100,2)</f>
        <v>-2.0299999999999998</v>
      </c>
      <c r="Q75" s="62">
        <f t="shared" si="55"/>
        <v>36.11</v>
      </c>
      <c r="R75" s="62">
        <f t="shared" si="56"/>
        <v>34.33</v>
      </c>
      <c r="S75" s="58"/>
      <c r="T75" s="58"/>
      <c r="U75" s="58"/>
    </row>
    <row r="76" spans="1:21" ht="21" x14ac:dyDescent="0.35">
      <c r="B76" s="15" t="s">
        <v>89</v>
      </c>
      <c r="C76" s="11" t="s">
        <v>52</v>
      </c>
      <c r="D76" s="60">
        <v>3256.0369999999998</v>
      </c>
      <c r="E76" s="59">
        <v>77003</v>
      </c>
      <c r="F76" s="93">
        <f>ROUND(E76/168.05674*1000,0)</f>
        <v>458196</v>
      </c>
      <c r="G76" s="60">
        <v>2807</v>
      </c>
      <c r="H76" s="59">
        <v>74707</v>
      </c>
      <c r="I76" s="59">
        <v>455254</v>
      </c>
      <c r="J76" s="59">
        <v>2115</v>
      </c>
      <c r="K76" s="59">
        <v>17897</v>
      </c>
      <c r="L76" s="59">
        <v>107908</v>
      </c>
      <c r="M76" s="62">
        <f>ROUND(D76/G76*100-100,2)</f>
        <v>16</v>
      </c>
      <c r="N76" s="56">
        <f t="shared" si="54"/>
        <v>3.07</v>
      </c>
      <c r="O76" s="56">
        <f t="shared" si="54"/>
        <v>0.65</v>
      </c>
      <c r="P76" s="62">
        <f>ROUND(D76/J76*100-100,2)</f>
        <v>53.95</v>
      </c>
      <c r="Q76" s="62">
        <f t="shared" si="55"/>
        <v>330.26</v>
      </c>
      <c r="R76" s="62">
        <f t="shared" si="56"/>
        <v>324.62</v>
      </c>
      <c r="S76" s="58"/>
      <c r="T76" s="58"/>
      <c r="U76" s="58"/>
    </row>
    <row r="77" spans="1:21" ht="21" x14ac:dyDescent="0.35">
      <c r="B77" s="15" t="s">
        <v>90</v>
      </c>
      <c r="C77" s="11" t="s">
        <v>49</v>
      </c>
      <c r="D77" s="73"/>
      <c r="E77" s="59">
        <v>68405</v>
      </c>
      <c r="F77" s="93">
        <f>ROUND(E77/168.05674*1000,0)</f>
        <v>407035</v>
      </c>
      <c r="G77" s="73"/>
      <c r="H77" s="59">
        <v>64479</v>
      </c>
      <c r="I77" s="59">
        <v>392925</v>
      </c>
      <c r="J77" s="73"/>
      <c r="K77" s="59">
        <v>56236</v>
      </c>
      <c r="L77" s="59">
        <v>339068</v>
      </c>
      <c r="M77" s="61" t="s">
        <v>7</v>
      </c>
      <c r="N77" s="56">
        <f t="shared" si="54"/>
        <v>6.09</v>
      </c>
      <c r="O77" s="56">
        <f t="shared" si="54"/>
        <v>3.59</v>
      </c>
      <c r="P77" s="61" t="s">
        <v>7</v>
      </c>
      <c r="Q77" s="62">
        <f t="shared" si="55"/>
        <v>21.64</v>
      </c>
      <c r="R77" s="62">
        <f t="shared" si="56"/>
        <v>20.05</v>
      </c>
      <c r="S77" s="58"/>
      <c r="T77" s="58"/>
      <c r="U77" s="58"/>
    </row>
    <row r="78" spans="1:21" ht="21" x14ac:dyDescent="0.35">
      <c r="B78" s="15"/>
      <c r="C78" s="11"/>
      <c r="D78" s="73"/>
      <c r="E78" s="59"/>
      <c r="F78" s="59"/>
      <c r="G78" s="73"/>
      <c r="H78" s="59"/>
      <c r="I78" s="59"/>
      <c r="J78" s="73"/>
      <c r="K78" s="59"/>
      <c r="L78" s="59"/>
      <c r="M78" s="61"/>
      <c r="N78" s="56"/>
      <c r="O78" s="56"/>
      <c r="P78" s="61"/>
      <c r="Q78" s="62"/>
      <c r="R78" s="62"/>
      <c r="S78" s="58"/>
      <c r="T78" s="58"/>
      <c r="U78" s="58"/>
    </row>
    <row r="79" spans="1:21" ht="21" x14ac:dyDescent="0.35">
      <c r="A79" s="15" t="s">
        <v>53</v>
      </c>
      <c r="B79" s="15" t="s">
        <v>54</v>
      </c>
      <c r="C79" s="11" t="s">
        <v>49</v>
      </c>
      <c r="D79" s="73"/>
      <c r="E79" s="59">
        <f t="shared" ref="E79:L79" si="57">SUM(E80:E84)</f>
        <v>89725</v>
      </c>
      <c r="F79" s="59">
        <f t="shared" si="57"/>
        <v>533897</v>
      </c>
      <c r="G79" s="73"/>
      <c r="H79" s="59">
        <f t="shared" si="57"/>
        <v>83867</v>
      </c>
      <c r="I79" s="59">
        <f t="shared" si="57"/>
        <v>511072</v>
      </c>
      <c r="J79" s="73"/>
      <c r="K79" s="59">
        <f t="shared" si="57"/>
        <v>68353</v>
      </c>
      <c r="L79" s="59">
        <f t="shared" si="57"/>
        <v>412132</v>
      </c>
      <c r="M79" s="61" t="s">
        <v>7</v>
      </c>
      <c r="N79" s="56">
        <f t="shared" ref="N79:O84" si="58">ROUND(E79/H79*100-100,2)</f>
        <v>6.98</v>
      </c>
      <c r="O79" s="56">
        <f t="shared" si="58"/>
        <v>4.47</v>
      </c>
      <c r="P79" s="61" t="s">
        <v>7</v>
      </c>
      <c r="Q79" s="62">
        <f t="shared" ref="Q79:Q84" si="59">ROUND(E79/K79*100-100,2)</f>
        <v>31.27</v>
      </c>
      <c r="R79" s="62">
        <f t="shared" ref="R79:R84" si="60">ROUND(F79/L79*100-100,2)</f>
        <v>29.55</v>
      </c>
      <c r="S79" s="58"/>
      <c r="T79" s="58"/>
      <c r="U79" s="58"/>
    </row>
    <row r="80" spans="1:21" ht="21" x14ac:dyDescent="0.35">
      <c r="A80" s="15"/>
      <c r="B80" s="38" t="s">
        <v>91</v>
      </c>
      <c r="C80" s="11" t="s">
        <v>55</v>
      </c>
      <c r="D80" s="59">
        <v>22</v>
      </c>
      <c r="E80" s="59">
        <v>220</v>
      </c>
      <c r="F80" s="93">
        <f>ROUND(E80/168.05674*1000,0)</f>
        <v>1309</v>
      </c>
      <c r="G80" s="59">
        <v>39</v>
      </c>
      <c r="H80" s="59">
        <v>367</v>
      </c>
      <c r="I80" s="59">
        <v>2235</v>
      </c>
      <c r="J80" s="59">
        <v>18</v>
      </c>
      <c r="K80" s="59">
        <v>175</v>
      </c>
      <c r="L80" s="59">
        <v>1056</v>
      </c>
      <c r="M80" s="62">
        <f>ROUND(D80/G80*100-100,2)</f>
        <v>-43.59</v>
      </c>
      <c r="N80" s="56">
        <f t="shared" ref="N80" si="61">ROUND(E80/H80*100-100,2)</f>
        <v>-40.049999999999997</v>
      </c>
      <c r="O80" s="56">
        <f t="shared" ref="O80" si="62">ROUND(F80/I80*100-100,2)</f>
        <v>-41.43</v>
      </c>
      <c r="P80" s="62">
        <f>ROUND(D80/J80*100-100,2)</f>
        <v>22.22</v>
      </c>
      <c r="Q80" s="62">
        <f t="shared" ref="Q80" si="63">ROUND(E80/K80*100-100,2)</f>
        <v>25.71</v>
      </c>
      <c r="R80" s="62">
        <f t="shared" ref="R80" si="64">ROUND(F80/L80*100-100,2)</f>
        <v>23.96</v>
      </c>
      <c r="S80" s="75"/>
      <c r="T80" s="58"/>
      <c r="U80" s="58"/>
    </row>
    <row r="81" spans="1:21" ht="21" x14ac:dyDescent="0.35">
      <c r="B81" s="15" t="s">
        <v>92</v>
      </c>
      <c r="C81" s="11" t="s">
        <v>52</v>
      </c>
      <c r="D81" s="59">
        <v>326639</v>
      </c>
      <c r="E81" s="59">
        <v>32266</v>
      </c>
      <c r="F81" s="93">
        <f>ROUND(E81/168.05674*1000,0)</f>
        <v>191995</v>
      </c>
      <c r="G81" s="59">
        <v>304830</v>
      </c>
      <c r="H81" s="59">
        <v>28728</v>
      </c>
      <c r="I81" s="59">
        <v>175065</v>
      </c>
      <c r="J81" s="59">
        <v>526326</v>
      </c>
      <c r="K81" s="59">
        <v>29931</v>
      </c>
      <c r="L81" s="59">
        <v>180466</v>
      </c>
      <c r="M81" s="62">
        <f>ROUND(D81/G81*100-100,2)</f>
        <v>7.15</v>
      </c>
      <c r="N81" s="56">
        <f t="shared" si="58"/>
        <v>12.32</v>
      </c>
      <c r="O81" s="56">
        <f t="shared" si="58"/>
        <v>9.67</v>
      </c>
      <c r="P81" s="62">
        <f>ROUND(D81/J81*100-100,2)</f>
        <v>-37.94</v>
      </c>
      <c r="Q81" s="62">
        <f t="shared" si="59"/>
        <v>7.8</v>
      </c>
      <c r="R81" s="62">
        <f t="shared" si="60"/>
        <v>6.39</v>
      </c>
      <c r="S81" s="58"/>
      <c r="T81" s="58"/>
      <c r="U81" s="58"/>
    </row>
    <row r="82" spans="1:21" ht="21" x14ac:dyDescent="0.35">
      <c r="B82" s="38" t="s">
        <v>93</v>
      </c>
      <c r="C82" s="11" t="s">
        <v>52</v>
      </c>
      <c r="D82" s="59">
        <v>241298</v>
      </c>
      <c r="E82" s="59">
        <v>40154</v>
      </c>
      <c r="F82" s="93">
        <f>ROUND(E82/168.05674*1000,0)</f>
        <v>238931</v>
      </c>
      <c r="G82" s="59">
        <v>327594</v>
      </c>
      <c r="H82" s="59">
        <v>38769</v>
      </c>
      <c r="I82" s="59">
        <v>236253</v>
      </c>
      <c r="J82" s="59">
        <v>274944</v>
      </c>
      <c r="K82" s="59">
        <v>24978</v>
      </c>
      <c r="L82" s="59">
        <v>150602</v>
      </c>
      <c r="M82" s="62">
        <f>ROUND(D82/G82*100-100,2)</f>
        <v>-26.34</v>
      </c>
      <c r="N82" s="56">
        <f t="shared" si="58"/>
        <v>3.57</v>
      </c>
      <c r="O82" s="56">
        <f t="shared" si="58"/>
        <v>1.1299999999999999</v>
      </c>
      <c r="P82" s="62">
        <f>ROUND(D82/J82*100-100,2)</f>
        <v>-12.24</v>
      </c>
      <c r="Q82" s="62">
        <f t="shared" si="59"/>
        <v>60.76</v>
      </c>
      <c r="R82" s="62">
        <f t="shared" si="60"/>
        <v>58.65</v>
      </c>
      <c r="S82" s="58"/>
      <c r="T82" s="58"/>
      <c r="U82" s="58"/>
    </row>
    <row r="83" spans="1:21" ht="21" x14ac:dyDescent="0.35">
      <c r="B83" s="15" t="s">
        <v>94</v>
      </c>
      <c r="C83" s="11" t="s">
        <v>49</v>
      </c>
      <c r="D83" s="73"/>
      <c r="E83" s="59">
        <v>3207</v>
      </c>
      <c r="F83" s="93">
        <f>ROUND(E83/168.05674*1000,0)</f>
        <v>19083</v>
      </c>
      <c r="G83" s="73"/>
      <c r="H83" s="59">
        <v>2788</v>
      </c>
      <c r="I83" s="59">
        <v>16991</v>
      </c>
      <c r="J83" s="73"/>
      <c r="K83" s="59">
        <v>2067</v>
      </c>
      <c r="L83" s="59">
        <v>12464</v>
      </c>
      <c r="M83" s="61" t="s">
        <v>7</v>
      </c>
      <c r="N83" s="56">
        <f t="shared" si="58"/>
        <v>15.03</v>
      </c>
      <c r="O83" s="56">
        <f t="shared" si="58"/>
        <v>12.31</v>
      </c>
      <c r="P83" s="61" t="s">
        <v>7</v>
      </c>
      <c r="Q83" s="62">
        <f t="shared" si="59"/>
        <v>55.15</v>
      </c>
      <c r="R83" s="62">
        <f t="shared" si="60"/>
        <v>53.1</v>
      </c>
      <c r="S83" s="58"/>
      <c r="T83" s="58"/>
      <c r="U83" s="58"/>
    </row>
    <row r="84" spans="1:21" ht="21" x14ac:dyDescent="0.35">
      <c r="B84" s="15" t="s">
        <v>95</v>
      </c>
      <c r="C84" s="11" t="s">
        <v>49</v>
      </c>
      <c r="D84" s="73"/>
      <c r="E84" s="59">
        <v>13878</v>
      </c>
      <c r="F84" s="93">
        <f>ROUND(E84/168.05674*1000,0)</f>
        <v>82579</v>
      </c>
      <c r="G84" s="73"/>
      <c r="H84" s="59">
        <v>13215</v>
      </c>
      <c r="I84" s="59">
        <v>80528</v>
      </c>
      <c r="J84" s="73"/>
      <c r="K84" s="59">
        <v>11202</v>
      </c>
      <c r="L84" s="59">
        <v>67544</v>
      </c>
      <c r="M84" s="61" t="s">
        <v>7</v>
      </c>
      <c r="N84" s="56">
        <f t="shared" si="58"/>
        <v>5.0199999999999996</v>
      </c>
      <c r="O84" s="56">
        <f t="shared" si="58"/>
        <v>2.5499999999999998</v>
      </c>
      <c r="P84" s="61" t="s">
        <v>7</v>
      </c>
      <c r="Q84" s="62">
        <f t="shared" si="59"/>
        <v>23.89</v>
      </c>
      <c r="R84" s="62">
        <f t="shared" si="60"/>
        <v>22.26</v>
      </c>
      <c r="S84" s="58"/>
      <c r="T84" s="58"/>
      <c r="U84" s="58"/>
    </row>
    <row r="85" spans="1:21" ht="21" x14ac:dyDescent="0.35">
      <c r="B85" s="15"/>
      <c r="C85" s="11"/>
      <c r="D85" s="73"/>
      <c r="E85" s="59"/>
      <c r="F85" s="59"/>
      <c r="G85" s="73"/>
      <c r="H85" s="59"/>
      <c r="I85" s="59"/>
      <c r="J85" s="73"/>
      <c r="K85" s="59"/>
      <c r="L85" s="59"/>
      <c r="M85" s="61"/>
      <c r="N85" s="56"/>
      <c r="O85" s="56"/>
      <c r="P85" s="61"/>
      <c r="Q85" s="62"/>
      <c r="R85" s="62"/>
      <c r="S85" s="58"/>
      <c r="T85" s="58"/>
      <c r="U85" s="58"/>
    </row>
    <row r="86" spans="1:21" ht="21" x14ac:dyDescent="0.35">
      <c r="A86" s="15" t="s">
        <v>56</v>
      </c>
      <c r="B86" s="15" t="s">
        <v>57</v>
      </c>
      <c r="C86" s="11" t="s">
        <v>49</v>
      </c>
      <c r="D86" s="73"/>
      <c r="E86" s="59">
        <f t="shared" ref="E86:L86" si="65">SUM(E87:E91)</f>
        <v>18068</v>
      </c>
      <c r="F86" s="59">
        <f t="shared" si="65"/>
        <v>107511</v>
      </c>
      <c r="G86" s="73"/>
      <c r="H86" s="59">
        <f t="shared" si="65"/>
        <v>15227</v>
      </c>
      <c r="I86" s="59">
        <f t="shared" si="65"/>
        <v>92788</v>
      </c>
      <c r="J86" s="73"/>
      <c r="K86" s="59">
        <f t="shared" si="65"/>
        <v>17829</v>
      </c>
      <c r="L86" s="59">
        <f t="shared" si="65"/>
        <v>107499</v>
      </c>
      <c r="M86" s="61" t="s">
        <v>7</v>
      </c>
      <c r="N86" s="56">
        <f t="shared" ref="N86:O91" si="66">ROUND(E86/H86*100-100,2)</f>
        <v>18.66</v>
      </c>
      <c r="O86" s="56">
        <f t="shared" si="66"/>
        <v>15.87</v>
      </c>
      <c r="P86" s="61" t="s">
        <v>7</v>
      </c>
      <c r="Q86" s="62">
        <f t="shared" ref="Q86:Q91" si="67">ROUND(E86/K86*100-100,2)</f>
        <v>1.34</v>
      </c>
      <c r="R86" s="62">
        <f t="shared" ref="R86:R91" si="68">ROUND(F86/L86*100-100,2)</f>
        <v>0.01</v>
      </c>
      <c r="S86" s="58"/>
      <c r="T86" s="58"/>
      <c r="U86" s="58"/>
    </row>
    <row r="87" spans="1:21" ht="21" x14ac:dyDescent="0.35">
      <c r="B87" s="15" t="s">
        <v>96</v>
      </c>
      <c r="C87" s="11" t="s">
        <v>52</v>
      </c>
      <c r="D87" s="59">
        <v>33200.928</v>
      </c>
      <c r="E87" s="59">
        <v>3741</v>
      </c>
      <c r="F87" s="93">
        <f>ROUND(E87/168.05674*1000,0)</f>
        <v>22260</v>
      </c>
      <c r="G87" s="59">
        <v>26735</v>
      </c>
      <c r="H87" s="59">
        <v>2837</v>
      </c>
      <c r="I87" s="59">
        <v>17287</v>
      </c>
      <c r="J87" s="59">
        <v>15168</v>
      </c>
      <c r="K87" s="59">
        <v>3741</v>
      </c>
      <c r="L87" s="59">
        <v>22553</v>
      </c>
      <c r="M87" s="62">
        <f>ROUND(D87/G87*100-100,2)</f>
        <v>24.19</v>
      </c>
      <c r="N87" s="56">
        <f t="shared" si="66"/>
        <v>31.86</v>
      </c>
      <c r="O87" s="56">
        <f t="shared" si="66"/>
        <v>28.77</v>
      </c>
      <c r="P87" s="62">
        <f>ROUND(D87/J87*100-100,2)</f>
        <v>118.89</v>
      </c>
      <c r="Q87" s="62">
        <f t="shared" si="67"/>
        <v>0</v>
      </c>
      <c r="R87" s="62">
        <f t="shared" si="68"/>
        <v>-1.3</v>
      </c>
      <c r="S87" s="58"/>
      <c r="T87" s="58"/>
      <c r="U87" s="58"/>
    </row>
    <row r="88" spans="1:21" ht="21" x14ac:dyDescent="0.35">
      <c r="B88" s="15" t="s">
        <v>97</v>
      </c>
      <c r="C88" s="11" t="s">
        <v>58</v>
      </c>
      <c r="D88" s="59">
        <v>519688</v>
      </c>
      <c r="E88" s="59">
        <v>4609</v>
      </c>
      <c r="F88" s="93">
        <f>ROUND(E88/168.05674*1000,0)</f>
        <v>27425</v>
      </c>
      <c r="G88" s="59">
        <v>439138</v>
      </c>
      <c r="H88" s="59">
        <v>3561</v>
      </c>
      <c r="I88" s="59">
        <v>21699</v>
      </c>
      <c r="J88" s="59">
        <v>609528</v>
      </c>
      <c r="K88" s="59">
        <v>6600</v>
      </c>
      <c r="L88" s="59">
        <v>39793</v>
      </c>
      <c r="M88" s="62">
        <f>ROUND(D88/G88*100-100,2)</f>
        <v>18.34</v>
      </c>
      <c r="N88" s="56">
        <f t="shared" si="66"/>
        <v>29.43</v>
      </c>
      <c r="O88" s="56">
        <f t="shared" si="66"/>
        <v>26.39</v>
      </c>
      <c r="P88" s="62">
        <f>ROUND(D88/J88*100-100,2)</f>
        <v>-14.74</v>
      </c>
      <c r="Q88" s="62">
        <f t="shared" si="67"/>
        <v>-30.17</v>
      </c>
      <c r="R88" s="62">
        <f t="shared" si="68"/>
        <v>-31.08</v>
      </c>
      <c r="S88" s="58"/>
      <c r="T88" s="58"/>
      <c r="U88" s="58"/>
    </row>
    <row r="89" spans="1:21" ht="21" x14ac:dyDescent="0.35">
      <c r="B89" s="15" t="s">
        <v>98</v>
      </c>
      <c r="C89" s="11" t="s">
        <v>49</v>
      </c>
      <c r="D89" s="64"/>
      <c r="E89" s="59">
        <v>1452</v>
      </c>
      <c r="F89" s="93">
        <f>ROUND(E89/168.05674*1000,0)</f>
        <v>8640</v>
      </c>
      <c r="G89" s="64"/>
      <c r="H89" s="59">
        <v>1626</v>
      </c>
      <c r="I89" s="59">
        <v>9908</v>
      </c>
      <c r="J89" s="73"/>
      <c r="K89" s="59">
        <v>1727</v>
      </c>
      <c r="L89" s="59">
        <v>10414</v>
      </c>
      <c r="M89" s="61" t="s">
        <v>7</v>
      </c>
      <c r="N89" s="56">
        <f t="shared" si="66"/>
        <v>-10.7</v>
      </c>
      <c r="O89" s="56">
        <f t="shared" si="66"/>
        <v>-12.8</v>
      </c>
      <c r="P89" s="61" t="s">
        <v>7</v>
      </c>
      <c r="Q89" s="62">
        <f t="shared" si="67"/>
        <v>-15.92</v>
      </c>
      <c r="R89" s="62">
        <f t="shared" si="68"/>
        <v>-17.03</v>
      </c>
      <c r="S89" s="58"/>
      <c r="T89" s="58"/>
      <c r="U89" s="58"/>
    </row>
    <row r="90" spans="1:21" ht="21" x14ac:dyDescent="0.35">
      <c r="B90" s="15" t="s">
        <v>99</v>
      </c>
      <c r="C90" s="11" t="s">
        <v>52</v>
      </c>
      <c r="D90" s="59">
        <v>5222</v>
      </c>
      <c r="E90" s="59">
        <v>916</v>
      </c>
      <c r="F90" s="93">
        <f>ROUND(E90/168.05674*1000,0)</f>
        <v>5451</v>
      </c>
      <c r="G90" s="59">
        <v>4195</v>
      </c>
      <c r="H90" s="59">
        <v>742</v>
      </c>
      <c r="I90" s="59">
        <v>4521</v>
      </c>
      <c r="J90" s="59">
        <v>3824</v>
      </c>
      <c r="K90" s="59">
        <v>432</v>
      </c>
      <c r="L90" s="59">
        <v>2607</v>
      </c>
      <c r="M90" s="62">
        <f>ROUND(D90/G90*100-100,2)</f>
        <v>24.48</v>
      </c>
      <c r="N90" s="56">
        <f t="shared" si="66"/>
        <v>23.45</v>
      </c>
      <c r="O90" s="56">
        <f t="shared" si="66"/>
        <v>20.57</v>
      </c>
      <c r="P90" s="62">
        <f>ROUND(D90/J90*100-100,2)</f>
        <v>36.56</v>
      </c>
      <c r="Q90" s="62">
        <f t="shared" si="67"/>
        <v>112.04</v>
      </c>
      <c r="R90" s="62">
        <f t="shared" si="68"/>
        <v>109.09</v>
      </c>
      <c r="S90" s="58"/>
      <c r="T90" s="58"/>
      <c r="U90" s="58"/>
    </row>
    <row r="91" spans="1:21" ht="21" x14ac:dyDescent="0.35">
      <c r="B91" s="15" t="s">
        <v>100</v>
      </c>
      <c r="C91" s="11" t="s">
        <v>52</v>
      </c>
      <c r="D91" s="59">
        <v>40833.302000000003</v>
      </c>
      <c r="E91" s="59">
        <v>7350</v>
      </c>
      <c r="F91" s="93">
        <f>ROUND(E91/168.05674*1000,0)</f>
        <v>43735</v>
      </c>
      <c r="G91" s="59">
        <v>36412</v>
      </c>
      <c r="H91" s="59">
        <v>6461</v>
      </c>
      <c r="I91" s="59">
        <v>39373</v>
      </c>
      <c r="J91" s="59">
        <v>31183</v>
      </c>
      <c r="K91" s="59">
        <v>5329</v>
      </c>
      <c r="L91" s="59">
        <v>32132</v>
      </c>
      <c r="M91" s="62">
        <f>ROUND(D91/G91*100-100,2)</f>
        <v>12.14</v>
      </c>
      <c r="N91" s="56">
        <f>ROUND(E91/H91*100-100,2)</f>
        <v>13.76</v>
      </c>
      <c r="O91" s="56">
        <f t="shared" si="66"/>
        <v>11.08</v>
      </c>
      <c r="P91" s="62">
        <f>ROUND(D91/J91*100-100,2)</f>
        <v>30.95</v>
      </c>
      <c r="Q91" s="62">
        <f t="shared" si="67"/>
        <v>37.92</v>
      </c>
      <c r="R91" s="62">
        <f t="shared" si="68"/>
        <v>36.11</v>
      </c>
      <c r="S91" s="58"/>
      <c r="T91" s="58"/>
      <c r="U91" s="58"/>
    </row>
    <row r="92" spans="1:21" ht="21" x14ac:dyDescent="0.35">
      <c r="B92" s="15"/>
      <c r="C92" s="11"/>
      <c r="F92" s="59"/>
      <c r="I92" s="59"/>
      <c r="J92" s="59"/>
      <c r="K92" s="59"/>
      <c r="L92" s="59"/>
      <c r="M92" s="62"/>
      <c r="N92" s="56"/>
      <c r="O92" s="56"/>
      <c r="P92" s="62"/>
      <c r="Q92" s="62"/>
      <c r="R92" s="62"/>
      <c r="S92" s="57"/>
      <c r="T92" s="58"/>
      <c r="U92" s="58"/>
    </row>
    <row r="93" spans="1:21" ht="21" x14ac:dyDescent="0.35">
      <c r="A93" s="15"/>
      <c r="B93" s="15" t="s">
        <v>59</v>
      </c>
      <c r="D93" s="59"/>
      <c r="E93" s="59">
        <f t="shared" ref="E93:L93" si="69">E8-SUM(E10+E22+E34+E58+E65+E72+E79+E86)</f>
        <v>85227</v>
      </c>
      <c r="F93" s="59">
        <f t="shared" si="69"/>
        <v>507133</v>
      </c>
      <c r="G93" s="59"/>
      <c r="H93" s="59">
        <f t="shared" si="69"/>
        <v>74949</v>
      </c>
      <c r="I93" s="59">
        <f t="shared" si="69"/>
        <v>456735</v>
      </c>
      <c r="J93" s="59"/>
      <c r="K93" s="59">
        <f t="shared" si="69"/>
        <v>49693</v>
      </c>
      <c r="L93" s="59">
        <f t="shared" si="69"/>
        <v>299616</v>
      </c>
      <c r="M93" s="61" t="s">
        <v>7</v>
      </c>
      <c r="N93" s="56">
        <f>ROUND(E93/H93*100-100,2)</f>
        <v>13.71</v>
      </c>
      <c r="O93" s="56">
        <f t="shared" ref="O93" si="70">ROUND(F93/I93*100-100,2)</f>
        <v>11.03</v>
      </c>
      <c r="P93" s="61" t="s">
        <v>7</v>
      </c>
      <c r="Q93" s="62">
        <f t="shared" ref="Q93" si="71">ROUND(E93/K93*100-100,2)</f>
        <v>71.510000000000005</v>
      </c>
      <c r="R93" s="62">
        <f t="shared" ref="R93" si="72">ROUND(F93/L93*100-100,2)</f>
        <v>69.260000000000005</v>
      </c>
      <c r="S93" s="57"/>
      <c r="T93" s="58"/>
      <c r="U93" s="58"/>
    </row>
    <row r="94" spans="1:21" x14ac:dyDescent="0.3">
      <c r="A94" s="30"/>
      <c r="B94" s="9"/>
      <c r="C94" s="9"/>
      <c r="D94" s="9"/>
      <c r="E94" s="10"/>
      <c r="F94" s="9"/>
      <c r="G94" s="9"/>
      <c r="H94" s="10"/>
      <c r="I94" s="9"/>
      <c r="J94" s="10"/>
      <c r="K94" s="6"/>
      <c r="L94" s="10"/>
      <c r="M94" s="9"/>
      <c r="N94" s="7"/>
      <c r="O94" s="7"/>
      <c r="P94" s="8"/>
      <c r="Q94" s="9"/>
      <c r="R94" s="9"/>
      <c r="T94" s="25"/>
      <c r="U94" s="25"/>
    </row>
    <row r="95" spans="1:21" x14ac:dyDescent="0.3">
      <c r="A95" s="15" t="s">
        <v>60</v>
      </c>
      <c r="S95" s="5"/>
      <c r="T95" s="25"/>
      <c r="U95" s="25"/>
    </row>
    <row r="96" spans="1:21" x14ac:dyDescent="0.3">
      <c r="A96" s="15"/>
      <c r="B96" s="39" t="s">
        <v>115</v>
      </c>
      <c r="E96" s="2"/>
      <c r="H96" s="2"/>
      <c r="K96" s="40"/>
      <c r="L96" s="40"/>
      <c r="N96" s="41"/>
      <c r="S96" s="42"/>
      <c r="T96" s="43"/>
      <c r="U96" s="43"/>
    </row>
    <row r="97" spans="1:21" x14ac:dyDescent="0.3">
      <c r="A97" s="2" t="s">
        <v>61</v>
      </c>
      <c r="S97" s="5"/>
      <c r="T97" s="25"/>
      <c r="U97" s="25"/>
    </row>
    <row r="98" spans="1:21" x14ac:dyDescent="0.3">
      <c r="B98" s="15" t="s">
        <v>103</v>
      </c>
      <c r="S98" s="5"/>
      <c r="T98" s="25"/>
      <c r="U98" s="25"/>
    </row>
    <row r="99" spans="1:21" x14ac:dyDescent="0.3">
      <c r="B99" s="15"/>
      <c r="S99" s="5"/>
      <c r="T99" s="25"/>
      <c r="U99" s="25"/>
    </row>
    <row r="100" spans="1:21" x14ac:dyDescent="0.3">
      <c r="B100" s="15"/>
      <c r="S100" s="5"/>
      <c r="T100" s="25"/>
      <c r="U100" s="25"/>
    </row>
    <row r="101" spans="1:21" x14ac:dyDescent="0.3">
      <c r="A101" s="96" t="s">
        <v>116</v>
      </c>
      <c r="B101" s="96"/>
      <c r="C101" s="96"/>
      <c r="D101" s="96"/>
      <c r="E101" s="96"/>
      <c r="F101" s="96"/>
      <c r="G101" s="96"/>
      <c r="H101" s="96"/>
      <c r="I101" s="96"/>
      <c r="J101" s="96"/>
      <c r="K101" s="96"/>
      <c r="L101" s="96"/>
      <c r="S101" s="5"/>
      <c r="T101" s="25"/>
      <c r="U101" s="25"/>
    </row>
    <row r="102" spans="1:21" x14ac:dyDescent="0.3">
      <c r="A102" s="44"/>
      <c r="B102" s="44"/>
      <c r="C102" s="44"/>
      <c r="D102" s="44"/>
      <c r="E102" s="45"/>
      <c r="F102" s="44"/>
      <c r="G102" s="44"/>
      <c r="H102" s="45"/>
      <c r="I102" s="44"/>
      <c r="J102" s="44"/>
      <c r="K102" s="45"/>
      <c r="L102" s="44"/>
      <c r="S102" s="5"/>
      <c r="T102" s="25"/>
      <c r="U102" s="25"/>
    </row>
    <row r="103" spans="1:21" x14ac:dyDescent="0.3">
      <c r="I103" s="15" t="s">
        <v>102</v>
      </c>
      <c r="S103" s="5"/>
      <c r="T103" s="25"/>
      <c r="U103" s="25"/>
    </row>
    <row r="104" spans="1:21" x14ac:dyDescent="0.3">
      <c r="I104" s="15" t="s">
        <v>76</v>
      </c>
      <c r="J104" s="9"/>
      <c r="K104" s="10"/>
      <c r="L104" s="9"/>
    </row>
    <row r="105" spans="1:21" x14ac:dyDescent="0.3">
      <c r="A105" s="16"/>
      <c r="B105" s="17"/>
      <c r="C105" s="18" t="s">
        <v>63</v>
      </c>
      <c r="D105" s="94" t="s">
        <v>109</v>
      </c>
      <c r="E105" s="97"/>
      <c r="F105" s="95"/>
      <c r="G105" s="94" t="s">
        <v>110</v>
      </c>
      <c r="H105" s="97"/>
      <c r="I105" s="95"/>
      <c r="J105" s="113" t="s">
        <v>111</v>
      </c>
      <c r="K105" s="114"/>
      <c r="L105" s="114"/>
    </row>
    <row r="106" spans="1:21" x14ac:dyDescent="0.3">
      <c r="A106" s="2" t="s">
        <v>1</v>
      </c>
      <c r="B106" s="20"/>
      <c r="C106" s="12" t="s">
        <v>64</v>
      </c>
      <c r="D106" s="21" t="s">
        <v>65</v>
      </c>
      <c r="F106" s="22"/>
      <c r="H106" s="23"/>
      <c r="J106" s="100" t="s">
        <v>112</v>
      </c>
      <c r="K106" s="115"/>
      <c r="L106" s="115"/>
    </row>
    <row r="107" spans="1:21" x14ac:dyDescent="0.3">
      <c r="A107" s="15" t="s">
        <v>2</v>
      </c>
      <c r="B107" s="20" t="s">
        <v>66</v>
      </c>
      <c r="C107" s="12" t="s">
        <v>67</v>
      </c>
      <c r="D107" s="21" t="s">
        <v>68</v>
      </c>
      <c r="E107" s="100" t="s">
        <v>69</v>
      </c>
      <c r="F107" s="101"/>
      <c r="G107" s="15" t="s">
        <v>68</v>
      </c>
      <c r="H107" s="100" t="s">
        <v>69</v>
      </c>
      <c r="I107" s="101"/>
      <c r="J107" s="26" t="s">
        <v>68</v>
      </c>
      <c r="K107" s="94" t="s">
        <v>69</v>
      </c>
      <c r="L107" s="97"/>
    </row>
    <row r="108" spans="1:21" x14ac:dyDescent="0.3">
      <c r="A108" s="9"/>
      <c r="B108" s="28"/>
      <c r="C108" s="29" t="s">
        <v>70</v>
      </c>
      <c r="D108" s="28"/>
      <c r="E108" s="46" t="s">
        <v>71</v>
      </c>
      <c r="F108" s="47" t="s">
        <v>72</v>
      </c>
      <c r="G108" s="32"/>
      <c r="H108" s="46" t="s">
        <v>71</v>
      </c>
      <c r="I108" s="47" t="s">
        <v>73</v>
      </c>
      <c r="J108" s="48"/>
      <c r="K108" s="46" t="s">
        <v>71</v>
      </c>
      <c r="L108" s="49" t="s">
        <v>73</v>
      </c>
    </row>
    <row r="109" spans="1:21" ht="21" x14ac:dyDescent="0.35">
      <c r="A109" s="15"/>
      <c r="B109" s="15" t="s">
        <v>3</v>
      </c>
      <c r="D109" s="59"/>
      <c r="E109" s="59">
        <v>3077368</v>
      </c>
      <c r="F109" s="59">
        <v>18746828</v>
      </c>
      <c r="G109" s="59"/>
      <c r="H109" s="59">
        <v>1881327</v>
      </c>
      <c r="I109" s="59">
        <v>11286106</v>
      </c>
      <c r="J109" s="76"/>
      <c r="K109" s="76">
        <f>E109/H109*100-100</f>
        <v>63.574328120523433</v>
      </c>
      <c r="L109" s="77">
        <f>F109/I109*100-100</f>
        <v>66.105368849096408</v>
      </c>
      <c r="M109" s="55"/>
      <c r="N109" s="56"/>
    </row>
    <row r="110" spans="1:21" ht="21" x14ac:dyDescent="0.35">
      <c r="A110" s="15"/>
      <c r="D110" s="59"/>
      <c r="E110" s="59"/>
      <c r="F110" s="59"/>
      <c r="G110" s="59"/>
      <c r="H110" s="59"/>
      <c r="I110" s="59"/>
      <c r="J110" s="76"/>
      <c r="K110" s="76"/>
      <c r="L110" s="76"/>
      <c r="M110" s="55"/>
      <c r="N110" s="56"/>
    </row>
    <row r="111" spans="1:21" ht="21" x14ac:dyDescent="0.35">
      <c r="A111" s="15" t="s">
        <v>4</v>
      </c>
      <c r="B111" s="15" t="s">
        <v>5</v>
      </c>
      <c r="C111" s="11" t="s">
        <v>6</v>
      </c>
      <c r="D111" s="64"/>
      <c r="E111" s="59">
        <f t="shared" ref="E111:I111" si="73">SUM(E112:E121)</f>
        <v>388513</v>
      </c>
      <c r="F111" s="59">
        <f t="shared" si="73"/>
        <v>2363812</v>
      </c>
      <c r="G111" s="64"/>
      <c r="H111" s="59">
        <f t="shared" si="73"/>
        <v>285343</v>
      </c>
      <c r="I111" s="59">
        <f t="shared" si="73"/>
        <v>1712492</v>
      </c>
      <c r="J111" s="78" t="s">
        <v>7</v>
      </c>
      <c r="K111" s="76">
        <f t="shared" ref="K111:L113" si="74">E111/H111*100-100</f>
        <v>36.156485352715862</v>
      </c>
      <c r="L111" s="76">
        <f t="shared" si="74"/>
        <v>38.033462346101487</v>
      </c>
      <c r="M111" s="55"/>
      <c r="N111" s="56"/>
    </row>
    <row r="112" spans="1:21" ht="21" x14ac:dyDescent="0.35">
      <c r="A112" s="15" t="s">
        <v>0</v>
      </c>
      <c r="B112" s="15" t="s">
        <v>8</v>
      </c>
      <c r="C112" s="11" t="s">
        <v>9</v>
      </c>
      <c r="D112" s="59">
        <v>9545.9259999999995</v>
      </c>
      <c r="E112" s="59">
        <v>5508</v>
      </c>
      <c r="F112" s="59">
        <v>33534</v>
      </c>
      <c r="G112" s="59">
        <v>11017</v>
      </c>
      <c r="H112" s="59">
        <v>6860</v>
      </c>
      <c r="I112" s="59">
        <v>41151</v>
      </c>
      <c r="J112" s="76">
        <f>D112/G112*100-100</f>
        <v>-13.352763910320419</v>
      </c>
      <c r="K112" s="76">
        <f t="shared" si="74"/>
        <v>-19.708454810495624</v>
      </c>
      <c r="L112" s="76">
        <f t="shared" si="74"/>
        <v>-18.509878253262386</v>
      </c>
      <c r="M112" s="54"/>
      <c r="N112" s="54"/>
      <c r="O112" s="13"/>
      <c r="T112" s="1"/>
    </row>
    <row r="113" spans="1:20" ht="21" x14ac:dyDescent="0.35">
      <c r="A113" s="15" t="s">
        <v>0</v>
      </c>
      <c r="B113" s="15" t="s">
        <v>10</v>
      </c>
      <c r="C113" s="11" t="s">
        <v>9</v>
      </c>
      <c r="D113" s="59">
        <v>338036</v>
      </c>
      <c r="E113" s="59">
        <v>16637</v>
      </c>
      <c r="F113" s="59">
        <v>99384</v>
      </c>
      <c r="G113" s="59">
        <v>431593</v>
      </c>
      <c r="H113" s="59">
        <v>16907</v>
      </c>
      <c r="I113" s="59">
        <v>101834</v>
      </c>
      <c r="J113" s="76">
        <f>D113/G113*100-100</f>
        <v>-21.677135634729936</v>
      </c>
      <c r="K113" s="76">
        <f t="shared" si="74"/>
        <v>-1.5969716685396662</v>
      </c>
      <c r="L113" s="76">
        <f t="shared" si="74"/>
        <v>-2.405876229942848</v>
      </c>
      <c r="M113" s="54"/>
      <c r="N113" s="54"/>
      <c r="O113" s="13"/>
      <c r="T113" s="1"/>
    </row>
    <row r="114" spans="1:20" ht="21" x14ac:dyDescent="0.35">
      <c r="A114" s="15" t="s">
        <v>0</v>
      </c>
      <c r="B114" s="15" t="s">
        <v>11</v>
      </c>
      <c r="C114" s="11" t="s">
        <v>9</v>
      </c>
      <c r="D114" s="64">
        <v>13389.617</v>
      </c>
      <c r="E114" s="59">
        <v>1804</v>
      </c>
      <c r="F114" s="59">
        <v>10909</v>
      </c>
      <c r="G114" s="64">
        <v>10558</v>
      </c>
      <c r="H114" s="59">
        <v>2445</v>
      </c>
      <c r="I114" s="59">
        <v>14677</v>
      </c>
      <c r="J114" s="76">
        <f>D114/G114*100-100</f>
        <v>26.819634400454632</v>
      </c>
      <c r="K114" s="76">
        <f t="shared" ref="J114:L120" si="75">E114/H114*100-100</f>
        <v>-26.216768916155416</v>
      </c>
      <c r="L114" s="76">
        <f t="shared" si="75"/>
        <v>-25.672821421271379</v>
      </c>
      <c r="M114" s="54"/>
      <c r="N114" s="54"/>
      <c r="O114" s="13"/>
      <c r="T114" s="1"/>
    </row>
    <row r="115" spans="1:20" ht="21" x14ac:dyDescent="0.35">
      <c r="A115" s="15" t="s">
        <v>0</v>
      </c>
      <c r="B115" s="15" t="s">
        <v>12</v>
      </c>
      <c r="C115" s="11" t="s">
        <v>9</v>
      </c>
      <c r="D115" s="64">
        <v>68468.364000000001</v>
      </c>
      <c r="E115" s="59">
        <v>24806</v>
      </c>
      <c r="F115" s="59">
        <v>151136</v>
      </c>
      <c r="G115" s="64">
        <v>65495</v>
      </c>
      <c r="H115" s="59">
        <v>23672</v>
      </c>
      <c r="I115" s="59">
        <v>141962</v>
      </c>
      <c r="J115" s="76">
        <f t="shared" si="75"/>
        <v>4.5398335750820706</v>
      </c>
      <c r="K115" s="76">
        <f t="shared" si="75"/>
        <v>4.790469753295028</v>
      </c>
      <c r="L115" s="76">
        <f t="shared" si="75"/>
        <v>6.4622927262225147</v>
      </c>
      <c r="M115" s="54"/>
      <c r="N115" s="54"/>
      <c r="O115" s="13"/>
      <c r="T115" s="1"/>
    </row>
    <row r="116" spans="1:20" ht="21" x14ac:dyDescent="0.35">
      <c r="A116" s="15" t="s">
        <v>0</v>
      </c>
      <c r="B116" s="15" t="s">
        <v>13</v>
      </c>
      <c r="C116" s="11" t="s">
        <v>9</v>
      </c>
      <c r="D116" s="64">
        <v>45431.796000000002</v>
      </c>
      <c r="E116" s="59">
        <v>11406</v>
      </c>
      <c r="F116" s="59">
        <v>69726</v>
      </c>
      <c r="G116" s="64">
        <v>41586</v>
      </c>
      <c r="H116" s="59">
        <v>8300</v>
      </c>
      <c r="I116" s="59">
        <v>49772</v>
      </c>
      <c r="J116" s="76">
        <f t="shared" si="75"/>
        <v>9.2478141682297093</v>
      </c>
      <c r="K116" s="76">
        <f t="shared" si="75"/>
        <v>37.421686746987973</v>
      </c>
      <c r="L116" s="76">
        <f t="shared" si="75"/>
        <v>40.090814112352348</v>
      </c>
      <c r="M116" s="54"/>
      <c r="N116" s="54"/>
      <c r="O116" s="13"/>
      <c r="T116" s="1"/>
    </row>
    <row r="117" spans="1:20" ht="21" x14ac:dyDescent="0.35">
      <c r="A117" s="15" t="s">
        <v>0</v>
      </c>
      <c r="B117" s="15" t="s">
        <v>14</v>
      </c>
      <c r="C117" s="11" t="s">
        <v>9</v>
      </c>
      <c r="D117" s="64">
        <v>18102</v>
      </c>
      <c r="E117" s="59">
        <v>3453</v>
      </c>
      <c r="F117" s="59">
        <v>21263</v>
      </c>
      <c r="G117" s="64">
        <v>70759</v>
      </c>
      <c r="H117" s="59">
        <v>7807</v>
      </c>
      <c r="I117" s="59">
        <v>46841</v>
      </c>
      <c r="J117" s="76">
        <f t="shared" si="75"/>
        <v>-74.417388600743365</v>
      </c>
      <c r="K117" s="76">
        <f t="shared" si="75"/>
        <v>-55.770462405533493</v>
      </c>
      <c r="L117" s="76">
        <f t="shared" si="75"/>
        <v>-54.606007557481696</v>
      </c>
      <c r="M117" s="54"/>
      <c r="N117" s="54"/>
      <c r="O117" s="13"/>
      <c r="T117" s="1"/>
    </row>
    <row r="118" spans="1:20" ht="21" x14ac:dyDescent="0.35">
      <c r="A118" s="15" t="s">
        <v>0</v>
      </c>
      <c r="B118" s="15" t="s">
        <v>15</v>
      </c>
      <c r="C118" s="11" t="s">
        <v>9</v>
      </c>
      <c r="D118" s="64">
        <v>794470.05700000003</v>
      </c>
      <c r="E118" s="59">
        <v>146339</v>
      </c>
      <c r="F118" s="59">
        <v>891156</v>
      </c>
      <c r="G118" s="64">
        <v>932520</v>
      </c>
      <c r="H118" s="59">
        <v>96490</v>
      </c>
      <c r="I118" s="59">
        <v>579008</v>
      </c>
      <c r="J118" s="76">
        <f t="shared" si="75"/>
        <v>-14.803965920301977</v>
      </c>
      <c r="K118" s="76">
        <f t="shared" si="75"/>
        <v>51.662348429889107</v>
      </c>
      <c r="L118" s="76">
        <f t="shared" si="75"/>
        <v>53.910826793412184</v>
      </c>
      <c r="M118" s="54"/>
      <c r="N118" s="54"/>
      <c r="O118" s="13"/>
      <c r="T118" s="1"/>
    </row>
    <row r="119" spans="1:20" ht="21" x14ac:dyDescent="0.35">
      <c r="A119" s="15" t="s">
        <v>0</v>
      </c>
      <c r="B119" s="15" t="s">
        <v>16</v>
      </c>
      <c r="C119" s="11" t="s">
        <v>9</v>
      </c>
      <c r="D119" s="64">
        <v>157827</v>
      </c>
      <c r="E119" s="59">
        <v>15081</v>
      </c>
      <c r="F119" s="59">
        <v>91497</v>
      </c>
      <c r="G119" s="64">
        <v>30134</v>
      </c>
      <c r="H119" s="59">
        <v>2190</v>
      </c>
      <c r="I119" s="59">
        <v>13194</v>
      </c>
      <c r="J119" s="76">
        <f t="shared" si="75"/>
        <v>423.75058073936418</v>
      </c>
      <c r="K119" s="76">
        <f t="shared" si="75"/>
        <v>588.63013698630141</v>
      </c>
      <c r="L119" s="76">
        <f t="shared" si="75"/>
        <v>593.47430650295587</v>
      </c>
      <c r="M119" s="54"/>
      <c r="N119" s="54"/>
      <c r="O119" s="13"/>
      <c r="T119" s="1"/>
    </row>
    <row r="120" spans="1:20" ht="21" x14ac:dyDescent="0.35">
      <c r="A120" s="15" t="s">
        <v>0</v>
      </c>
      <c r="B120" s="15" t="s">
        <v>77</v>
      </c>
      <c r="C120" s="11" t="s">
        <v>9</v>
      </c>
      <c r="D120" s="64">
        <v>333593.49699999997</v>
      </c>
      <c r="E120" s="59">
        <v>36577</v>
      </c>
      <c r="F120" s="59">
        <v>223693</v>
      </c>
      <c r="G120" s="64">
        <v>274220</v>
      </c>
      <c r="H120" s="59">
        <v>22547</v>
      </c>
      <c r="I120" s="59">
        <v>135300</v>
      </c>
      <c r="J120" s="76">
        <f t="shared" si="75"/>
        <v>21.651774852308364</v>
      </c>
      <c r="K120" s="76">
        <f t="shared" si="75"/>
        <v>62.225573246995168</v>
      </c>
      <c r="L120" s="76">
        <f t="shared" si="75"/>
        <v>65.331116038433123</v>
      </c>
      <c r="M120" s="54"/>
      <c r="N120" s="54"/>
      <c r="O120" s="13"/>
      <c r="T120" s="1"/>
    </row>
    <row r="121" spans="1:20" ht="21" x14ac:dyDescent="0.35">
      <c r="A121" s="15"/>
      <c r="B121" s="15" t="s">
        <v>17</v>
      </c>
      <c r="C121" s="11" t="s">
        <v>6</v>
      </c>
      <c r="D121" s="64"/>
      <c r="E121" s="59">
        <v>126902</v>
      </c>
      <c r="F121" s="59">
        <v>771514</v>
      </c>
      <c r="G121" s="64">
        <v>1333394</v>
      </c>
      <c r="H121" s="59">
        <v>98125</v>
      </c>
      <c r="I121" s="59">
        <v>588753</v>
      </c>
      <c r="J121" s="78" t="s">
        <v>7</v>
      </c>
      <c r="K121" s="76">
        <f>E121/H121*100-100</f>
        <v>29.326878980891735</v>
      </c>
      <c r="L121" s="76">
        <f>F121/I121*100-100</f>
        <v>31.042049891890144</v>
      </c>
      <c r="M121" s="55"/>
      <c r="N121" s="54"/>
      <c r="O121" s="13"/>
    </row>
    <row r="122" spans="1:20" ht="21" x14ac:dyDescent="0.35">
      <c r="A122" s="15"/>
      <c r="B122" s="15"/>
      <c r="C122" s="11"/>
      <c r="D122" s="64"/>
      <c r="E122" s="53"/>
      <c r="F122" s="55"/>
      <c r="G122" s="64"/>
      <c r="H122" s="53"/>
      <c r="I122" s="55"/>
      <c r="J122" s="76"/>
      <c r="K122" s="76"/>
      <c r="L122" s="76"/>
      <c r="M122" s="55"/>
      <c r="N122" s="56"/>
    </row>
    <row r="123" spans="1:20" ht="21" x14ac:dyDescent="0.35">
      <c r="A123" s="15" t="s">
        <v>18</v>
      </c>
      <c r="B123" s="15" t="s">
        <v>19</v>
      </c>
      <c r="C123" s="11" t="s">
        <v>6</v>
      </c>
      <c r="D123" s="73"/>
      <c r="E123" s="59">
        <f t="shared" ref="E123:I123" si="76">SUM(E124:E129,E132:E133)</f>
        <v>466845</v>
      </c>
      <c r="F123" s="59">
        <f t="shared" si="76"/>
        <v>2845451</v>
      </c>
      <c r="G123" s="73"/>
      <c r="H123" s="59">
        <f t="shared" si="76"/>
        <v>351000</v>
      </c>
      <c r="I123" s="59">
        <f t="shared" si="76"/>
        <v>2105400</v>
      </c>
      <c r="J123" s="78" t="s">
        <v>7</v>
      </c>
      <c r="K123" s="76">
        <f t="shared" ref="K123:K133" si="77">E123/H123*100-100</f>
        <v>33.004273504273499</v>
      </c>
      <c r="L123" s="76">
        <f t="shared" ref="L123:L133" si="78">F123/I123*100-100</f>
        <v>35.150137741046819</v>
      </c>
      <c r="M123" s="55"/>
      <c r="N123" s="56"/>
    </row>
    <row r="124" spans="1:20" ht="21" x14ac:dyDescent="0.35">
      <c r="A124" s="15" t="s">
        <v>0</v>
      </c>
      <c r="B124" s="15" t="s">
        <v>20</v>
      </c>
      <c r="C124" s="11" t="s">
        <v>6</v>
      </c>
      <c r="D124" s="73"/>
      <c r="E124" s="59">
        <v>86949</v>
      </c>
      <c r="F124" s="59">
        <v>529793</v>
      </c>
      <c r="G124" s="73"/>
      <c r="H124" s="59">
        <v>70678</v>
      </c>
      <c r="I124" s="59">
        <v>424049</v>
      </c>
      <c r="J124" s="78" t="s">
        <v>7</v>
      </c>
      <c r="K124" s="76">
        <f t="shared" si="77"/>
        <v>23.021307903449454</v>
      </c>
      <c r="L124" s="76">
        <f t="shared" si="78"/>
        <v>24.936740801181003</v>
      </c>
      <c r="M124" s="55"/>
      <c r="N124" s="56"/>
    </row>
    <row r="125" spans="1:20" ht="21" x14ac:dyDescent="0.35">
      <c r="A125" s="15" t="s">
        <v>0</v>
      </c>
      <c r="B125" s="15" t="s">
        <v>21</v>
      </c>
      <c r="C125" s="11" t="s">
        <v>6</v>
      </c>
      <c r="D125" s="73"/>
      <c r="E125" s="59">
        <v>23061</v>
      </c>
      <c r="F125" s="59">
        <v>140660</v>
      </c>
      <c r="G125" s="73"/>
      <c r="H125" s="59">
        <v>15846</v>
      </c>
      <c r="I125" s="59">
        <v>95015</v>
      </c>
      <c r="J125" s="78" t="s">
        <v>7</v>
      </c>
      <c r="K125" s="76">
        <f t="shared" si="77"/>
        <v>45.531995456266571</v>
      </c>
      <c r="L125" s="76">
        <f t="shared" si="78"/>
        <v>48.039783192127572</v>
      </c>
      <c r="M125" s="55"/>
      <c r="N125" s="56"/>
    </row>
    <row r="126" spans="1:20" ht="21" x14ac:dyDescent="0.35">
      <c r="A126" s="15" t="s">
        <v>0</v>
      </c>
      <c r="B126" s="15" t="s">
        <v>22</v>
      </c>
      <c r="C126" s="11" t="s">
        <v>6</v>
      </c>
      <c r="D126" s="73"/>
      <c r="E126" s="59">
        <v>37897</v>
      </c>
      <c r="F126" s="59">
        <v>230648</v>
      </c>
      <c r="G126" s="73"/>
      <c r="H126" s="59">
        <v>15716</v>
      </c>
      <c r="I126" s="59">
        <v>94324</v>
      </c>
      <c r="J126" s="78" t="s">
        <v>7</v>
      </c>
      <c r="K126" s="76">
        <f t="shared" si="77"/>
        <v>141.13642148129296</v>
      </c>
      <c r="L126" s="76">
        <f t="shared" si="78"/>
        <v>144.5273737330902</v>
      </c>
      <c r="M126" s="55"/>
      <c r="N126" s="56"/>
    </row>
    <row r="127" spans="1:20" ht="21" x14ac:dyDescent="0.35">
      <c r="A127" s="15" t="s">
        <v>0</v>
      </c>
      <c r="B127" s="15" t="s">
        <v>23</v>
      </c>
      <c r="C127" s="11" t="s">
        <v>6</v>
      </c>
      <c r="D127" s="73"/>
      <c r="E127" s="59">
        <v>6363</v>
      </c>
      <c r="F127" s="59">
        <v>38635</v>
      </c>
      <c r="G127" s="73"/>
      <c r="H127" s="59">
        <v>5211</v>
      </c>
      <c r="I127" s="59">
        <v>31289</v>
      </c>
      <c r="J127" s="78" t="s">
        <v>7</v>
      </c>
      <c r="K127" s="76">
        <f t="shared" si="77"/>
        <v>22.10708117443869</v>
      </c>
      <c r="L127" s="76">
        <f t="shared" si="78"/>
        <v>23.477899581322518</v>
      </c>
      <c r="M127" s="55"/>
      <c r="N127" s="56"/>
    </row>
    <row r="128" spans="1:20" ht="21" x14ac:dyDescent="0.35">
      <c r="A128" s="15" t="s">
        <v>0</v>
      </c>
      <c r="B128" s="15" t="s">
        <v>24</v>
      </c>
      <c r="C128" s="11" t="s">
        <v>6</v>
      </c>
      <c r="D128" s="73"/>
      <c r="E128" s="59">
        <v>80507</v>
      </c>
      <c r="F128" s="59">
        <v>491825</v>
      </c>
      <c r="G128" s="73"/>
      <c r="H128" s="59">
        <v>54032</v>
      </c>
      <c r="I128" s="59">
        <v>324151</v>
      </c>
      <c r="J128" s="78" t="s">
        <v>7</v>
      </c>
      <c r="K128" s="76">
        <f t="shared" si="77"/>
        <v>48.998741486526512</v>
      </c>
      <c r="L128" s="76">
        <f t="shared" si="78"/>
        <v>51.72712717221296</v>
      </c>
      <c r="M128" s="55"/>
      <c r="N128" s="56"/>
    </row>
    <row r="129" spans="1:14" ht="21" x14ac:dyDescent="0.35">
      <c r="A129" s="15" t="s">
        <v>0</v>
      </c>
      <c r="B129" s="15" t="s">
        <v>25</v>
      </c>
      <c r="C129" s="11" t="s">
        <v>6</v>
      </c>
      <c r="D129" s="73"/>
      <c r="E129" s="59">
        <f t="shared" ref="E129:I129" si="79">SUM(E130:E131)</f>
        <v>105024</v>
      </c>
      <c r="F129" s="59">
        <f t="shared" si="79"/>
        <v>637817</v>
      </c>
      <c r="G129" s="73"/>
      <c r="H129" s="59">
        <f t="shared" si="79"/>
        <v>98415</v>
      </c>
      <c r="I129" s="59">
        <f t="shared" si="79"/>
        <v>590255</v>
      </c>
      <c r="J129" s="78" t="s">
        <v>7</v>
      </c>
      <c r="K129" s="76">
        <f t="shared" si="77"/>
        <v>6.7154397195549507</v>
      </c>
      <c r="L129" s="76">
        <f t="shared" si="78"/>
        <v>8.0578732920517382</v>
      </c>
      <c r="M129" s="55"/>
      <c r="N129" s="56"/>
    </row>
    <row r="130" spans="1:14" ht="21" x14ac:dyDescent="0.35">
      <c r="A130" s="15"/>
      <c r="B130" s="15" t="s">
        <v>26</v>
      </c>
      <c r="C130" s="11" t="s">
        <v>6</v>
      </c>
      <c r="D130" s="73"/>
      <c r="E130" s="59">
        <v>81513</v>
      </c>
      <c r="F130" s="59">
        <v>494960</v>
      </c>
      <c r="G130" s="73"/>
      <c r="H130" s="59">
        <v>82176</v>
      </c>
      <c r="I130" s="59">
        <v>492893</v>
      </c>
      <c r="J130" s="78" t="s">
        <v>7</v>
      </c>
      <c r="K130" s="76">
        <f t="shared" si="77"/>
        <v>-0.80680490654205528</v>
      </c>
      <c r="L130" s="76">
        <f t="shared" si="78"/>
        <v>0.41936079433062901</v>
      </c>
      <c r="M130" s="55"/>
      <c r="N130" s="56"/>
    </row>
    <row r="131" spans="1:14" ht="21" x14ac:dyDescent="0.35">
      <c r="A131" s="15"/>
      <c r="B131" s="15" t="s">
        <v>27</v>
      </c>
      <c r="C131" s="11" t="s">
        <v>6</v>
      </c>
      <c r="D131" s="73"/>
      <c r="E131" s="59">
        <v>23511</v>
      </c>
      <c r="F131" s="59">
        <v>142857</v>
      </c>
      <c r="G131" s="73"/>
      <c r="H131" s="59">
        <v>16239</v>
      </c>
      <c r="I131" s="59">
        <v>97362</v>
      </c>
      <c r="J131" s="78" t="s">
        <v>7</v>
      </c>
      <c r="K131" s="76">
        <f t="shared" si="77"/>
        <v>44.781082578976537</v>
      </c>
      <c r="L131" s="76">
        <f t="shared" si="78"/>
        <v>46.727676095396561</v>
      </c>
      <c r="M131" s="55"/>
      <c r="N131" s="56"/>
    </row>
    <row r="132" spans="1:14" ht="21" x14ac:dyDescent="0.35">
      <c r="A132" s="15" t="s">
        <v>0</v>
      </c>
      <c r="B132" s="15" t="s">
        <v>28</v>
      </c>
      <c r="C132" s="11" t="s">
        <v>6</v>
      </c>
      <c r="D132" s="73"/>
      <c r="E132" s="59">
        <v>5025</v>
      </c>
      <c r="F132" s="59">
        <v>30564</v>
      </c>
      <c r="G132" s="73"/>
      <c r="H132" s="59">
        <v>3455</v>
      </c>
      <c r="I132" s="59">
        <v>20730</v>
      </c>
      <c r="J132" s="78" t="s">
        <v>7</v>
      </c>
      <c r="K132" s="76">
        <f t="shared" si="77"/>
        <v>45.441389290882768</v>
      </c>
      <c r="L132" s="76">
        <f t="shared" si="78"/>
        <v>47.438494934876985</v>
      </c>
      <c r="M132" s="55"/>
      <c r="N132" s="56"/>
    </row>
    <row r="133" spans="1:14" ht="21" x14ac:dyDescent="0.35">
      <c r="B133" s="15" t="s">
        <v>29</v>
      </c>
      <c r="C133" s="11" t="s">
        <v>6</v>
      </c>
      <c r="D133" s="73"/>
      <c r="E133" s="59">
        <v>122019</v>
      </c>
      <c r="F133" s="59">
        <v>745509</v>
      </c>
      <c r="G133" s="73"/>
      <c r="H133" s="59">
        <v>87647</v>
      </c>
      <c r="I133" s="59">
        <v>525587</v>
      </c>
      <c r="J133" s="78" t="s">
        <v>7</v>
      </c>
      <c r="K133" s="76">
        <f t="shared" si="77"/>
        <v>39.21640215865915</v>
      </c>
      <c r="L133" s="76">
        <f t="shared" si="78"/>
        <v>41.843120168497308</v>
      </c>
      <c r="M133" s="55"/>
      <c r="N133" s="56"/>
    </row>
    <row r="134" spans="1:14" ht="21" x14ac:dyDescent="0.35">
      <c r="B134" s="15"/>
      <c r="C134" s="11"/>
      <c r="D134" s="73"/>
      <c r="E134" s="59"/>
      <c r="F134" s="59"/>
      <c r="G134" s="73"/>
      <c r="H134" s="59"/>
      <c r="I134" s="59"/>
      <c r="J134" s="76"/>
      <c r="K134" s="76"/>
      <c r="L134" s="76"/>
      <c r="M134" s="55"/>
      <c r="N134" s="56"/>
    </row>
    <row r="135" spans="1:14" ht="21" x14ac:dyDescent="0.35">
      <c r="A135" s="2" t="s">
        <v>30</v>
      </c>
      <c r="B135" s="15" t="s">
        <v>31</v>
      </c>
      <c r="C135" s="11"/>
      <c r="D135" s="73"/>
      <c r="E135" s="59">
        <f t="shared" ref="E135:F135" si="80">SUM(E136,E147,E148)</f>
        <v>183770</v>
      </c>
      <c r="F135" s="59">
        <f t="shared" si="80"/>
        <v>1117561</v>
      </c>
      <c r="G135" s="73"/>
      <c r="H135" s="59">
        <f t="shared" ref="H135:I135" si="81">SUM(H136,H147,H148)</f>
        <v>69054</v>
      </c>
      <c r="I135" s="59">
        <f t="shared" si="81"/>
        <v>414316</v>
      </c>
      <c r="J135" s="78" t="s">
        <v>7</v>
      </c>
      <c r="K135" s="76">
        <f t="shared" ref="K135:K148" si="82">E135/H135*100-100</f>
        <v>166.12506154603642</v>
      </c>
      <c r="L135" s="76">
        <f t="shared" ref="L135:L148" si="83">F135/I135*100-100</f>
        <v>169.73638478842236</v>
      </c>
      <c r="M135" s="55"/>
      <c r="N135" s="56"/>
    </row>
    <row r="136" spans="1:14" ht="21" x14ac:dyDescent="0.35">
      <c r="B136" s="15" t="s">
        <v>32</v>
      </c>
      <c r="C136" s="11" t="s">
        <v>6</v>
      </c>
      <c r="D136" s="73"/>
      <c r="E136" s="59">
        <f t="shared" ref="E136:F136" si="84">SUM(E137+E141+E145+E146)</f>
        <v>147354</v>
      </c>
      <c r="F136" s="59">
        <f t="shared" si="84"/>
        <v>897220</v>
      </c>
      <c r="G136" s="73"/>
      <c r="H136" s="59">
        <f t="shared" ref="H136:I136" si="85">SUM(H137+H141+H145+H146)</f>
        <v>54311</v>
      </c>
      <c r="I136" s="59">
        <f t="shared" si="85"/>
        <v>325727</v>
      </c>
      <c r="J136" s="78" t="s">
        <v>7</v>
      </c>
      <c r="K136" s="76">
        <f t="shared" si="82"/>
        <v>171.31520318167588</v>
      </c>
      <c r="L136" s="76">
        <f t="shared" si="83"/>
        <v>175.45152842717982</v>
      </c>
      <c r="M136" s="55"/>
      <c r="N136" s="56"/>
    </row>
    <row r="137" spans="1:14" ht="21" x14ac:dyDescent="0.35">
      <c r="B137" s="15" t="s">
        <v>33</v>
      </c>
      <c r="C137" s="11" t="s">
        <v>6</v>
      </c>
      <c r="D137" s="73"/>
      <c r="E137" s="59">
        <f t="shared" ref="E137:F137" si="86">SUM(E138:E140)</f>
        <v>25118</v>
      </c>
      <c r="F137" s="59">
        <f t="shared" si="86"/>
        <v>153063</v>
      </c>
      <c r="G137" s="73"/>
      <c r="H137" s="59">
        <f t="shared" ref="H137:I137" si="87">SUM(H138:H140)</f>
        <v>10982</v>
      </c>
      <c r="I137" s="59">
        <f t="shared" si="87"/>
        <v>65857</v>
      </c>
      <c r="J137" s="78" t="s">
        <v>7</v>
      </c>
      <c r="K137" s="76">
        <f t="shared" si="82"/>
        <v>128.71972318339101</v>
      </c>
      <c r="L137" s="76">
        <f t="shared" si="83"/>
        <v>132.41720697875698</v>
      </c>
      <c r="M137" s="55"/>
      <c r="N137" s="56"/>
    </row>
    <row r="138" spans="1:14" ht="21" x14ac:dyDescent="0.35">
      <c r="B138" s="15" t="s">
        <v>34</v>
      </c>
      <c r="C138" s="11" t="s">
        <v>6</v>
      </c>
      <c r="D138" s="73"/>
      <c r="E138" s="59">
        <v>9234</v>
      </c>
      <c r="F138" s="59">
        <v>56176</v>
      </c>
      <c r="G138" s="73"/>
      <c r="H138" s="59">
        <v>4388</v>
      </c>
      <c r="I138" s="59">
        <v>26321</v>
      </c>
      <c r="J138" s="78" t="s">
        <v>7</v>
      </c>
      <c r="K138" s="76">
        <f t="shared" si="82"/>
        <v>110.43755697356428</v>
      </c>
      <c r="L138" s="76">
        <f t="shared" si="83"/>
        <v>113.42654154477412</v>
      </c>
      <c r="M138" s="55"/>
      <c r="N138" s="56"/>
    </row>
    <row r="139" spans="1:14" ht="21" x14ac:dyDescent="0.35">
      <c r="B139" s="15" t="s">
        <v>35</v>
      </c>
      <c r="C139" s="11" t="s">
        <v>6</v>
      </c>
      <c r="D139" s="73"/>
      <c r="E139" s="59">
        <v>15659</v>
      </c>
      <c r="F139" s="59">
        <v>95517</v>
      </c>
      <c r="G139" s="73"/>
      <c r="H139" s="59">
        <v>6530</v>
      </c>
      <c r="I139" s="59">
        <v>39151</v>
      </c>
      <c r="J139" s="78" t="s">
        <v>7</v>
      </c>
      <c r="K139" s="76">
        <f t="shared" si="82"/>
        <v>139.80091883614088</v>
      </c>
      <c r="L139" s="76">
        <f t="shared" si="83"/>
        <v>143.97077980128222</v>
      </c>
      <c r="M139" s="55"/>
      <c r="N139" s="56"/>
    </row>
    <row r="140" spans="1:14" ht="21" x14ac:dyDescent="0.35">
      <c r="B140" s="15" t="s">
        <v>36</v>
      </c>
      <c r="C140" s="11" t="s">
        <v>6</v>
      </c>
      <c r="D140" s="73"/>
      <c r="E140" s="59">
        <v>225</v>
      </c>
      <c r="F140" s="59">
        <v>1370</v>
      </c>
      <c r="G140" s="73"/>
      <c r="H140" s="59">
        <v>64</v>
      </c>
      <c r="I140" s="59">
        <v>385</v>
      </c>
      <c r="J140" s="78" t="s">
        <v>7</v>
      </c>
      <c r="K140" s="76">
        <f t="shared" si="82"/>
        <v>251.5625</v>
      </c>
      <c r="L140" s="76">
        <f t="shared" si="83"/>
        <v>255.84415584415586</v>
      </c>
      <c r="M140" s="55"/>
      <c r="N140" s="56"/>
    </row>
    <row r="141" spans="1:14" ht="21" x14ac:dyDescent="0.35">
      <c r="B141" s="15" t="s">
        <v>37</v>
      </c>
      <c r="C141" s="11" t="s">
        <v>6</v>
      </c>
      <c r="D141" s="73"/>
      <c r="E141" s="59">
        <f t="shared" ref="E141:I141" si="88">SUM(E142:E144)</f>
        <v>98571</v>
      </c>
      <c r="F141" s="59">
        <f t="shared" si="88"/>
        <v>599633</v>
      </c>
      <c r="G141" s="73"/>
      <c r="H141" s="59">
        <f t="shared" si="88"/>
        <v>30141</v>
      </c>
      <c r="I141" s="59">
        <f t="shared" si="88"/>
        <v>180745</v>
      </c>
      <c r="J141" s="78" t="s">
        <v>7</v>
      </c>
      <c r="K141" s="76">
        <f t="shared" si="82"/>
        <v>227.03294515775855</v>
      </c>
      <c r="L141" s="76">
        <f t="shared" si="83"/>
        <v>231.75634180751888</v>
      </c>
      <c r="M141" s="55"/>
      <c r="N141" s="56"/>
    </row>
    <row r="142" spans="1:14" ht="21" x14ac:dyDescent="0.35">
      <c r="B142" s="15" t="s">
        <v>34</v>
      </c>
      <c r="C142" s="11" t="s">
        <v>6</v>
      </c>
      <c r="D142" s="73"/>
      <c r="E142" s="59">
        <v>28602</v>
      </c>
      <c r="F142" s="59">
        <v>173953</v>
      </c>
      <c r="G142" s="73"/>
      <c r="H142" s="59">
        <v>7538</v>
      </c>
      <c r="I142" s="59">
        <v>45231</v>
      </c>
      <c r="J142" s="78" t="s">
        <v>7</v>
      </c>
      <c r="K142" s="76">
        <f t="shared" si="82"/>
        <v>279.4375165826479</v>
      </c>
      <c r="L142" s="76">
        <f t="shared" si="83"/>
        <v>284.58800380270168</v>
      </c>
      <c r="M142" s="55"/>
      <c r="N142" s="56"/>
    </row>
    <row r="143" spans="1:14" ht="21" x14ac:dyDescent="0.35">
      <c r="B143" s="15" t="s">
        <v>35</v>
      </c>
      <c r="C143" s="11" t="s">
        <v>6</v>
      </c>
      <c r="D143" s="73"/>
      <c r="E143" s="59">
        <v>66987</v>
      </c>
      <c r="F143" s="59">
        <v>407484</v>
      </c>
      <c r="G143" s="73"/>
      <c r="H143" s="59">
        <v>20815</v>
      </c>
      <c r="I143" s="59">
        <v>124788</v>
      </c>
      <c r="J143" s="78" t="s">
        <v>7</v>
      </c>
      <c r="K143" s="76">
        <f t="shared" si="82"/>
        <v>221.82080230602929</v>
      </c>
      <c r="L143" s="76">
        <f t="shared" si="83"/>
        <v>226.5410135589961</v>
      </c>
      <c r="M143" s="55"/>
      <c r="N143" s="56"/>
    </row>
    <row r="144" spans="1:14" ht="21" x14ac:dyDescent="0.35">
      <c r="B144" s="15" t="s">
        <v>36</v>
      </c>
      <c r="C144" s="11" t="s">
        <v>6</v>
      </c>
      <c r="D144" s="73"/>
      <c r="E144" s="59">
        <v>2982</v>
      </c>
      <c r="F144" s="59">
        <v>18196</v>
      </c>
      <c r="G144" s="73"/>
      <c r="H144" s="59">
        <v>1788</v>
      </c>
      <c r="I144" s="59">
        <v>10726</v>
      </c>
      <c r="J144" s="78" t="s">
        <v>7</v>
      </c>
      <c r="K144" s="76">
        <f t="shared" si="82"/>
        <v>66.778523489932894</v>
      </c>
      <c r="L144" s="76">
        <f t="shared" si="83"/>
        <v>69.643856050717886</v>
      </c>
      <c r="M144" s="55"/>
      <c r="N144" s="56"/>
    </row>
    <row r="145" spans="1:15" ht="21" x14ac:dyDescent="0.35">
      <c r="B145" s="15" t="s">
        <v>38</v>
      </c>
      <c r="C145" s="11" t="s">
        <v>6</v>
      </c>
      <c r="D145" s="73"/>
      <c r="E145" s="59">
        <v>19511</v>
      </c>
      <c r="F145" s="59">
        <v>119076</v>
      </c>
      <c r="G145" s="73"/>
      <c r="H145" s="59">
        <v>10271</v>
      </c>
      <c r="I145" s="59">
        <v>61611</v>
      </c>
      <c r="J145" s="78" t="s">
        <v>7</v>
      </c>
      <c r="K145" s="76">
        <f t="shared" si="82"/>
        <v>89.962029013727971</v>
      </c>
      <c r="L145" s="76">
        <f t="shared" si="83"/>
        <v>93.270682183376351</v>
      </c>
      <c r="M145" s="55"/>
      <c r="N145" s="56"/>
    </row>
    <row r="146" spans="1:15" ht="21" x14ac:dyDescent="0.35">
      <c r="B146" s="15" t="s">
        <v>39</v>
      </c>
      <c r="C146" s="11" t="s">
        <v>6</v>
      </c>
      <c r="D146" s="73"/>
      <c r="E146" s="59">
        <v>4154</v>
      </c>
      <c r="F146" s="59">
        <v>25448</v>
      </c>
      <c r="G146" s="73"/>
      <c r="H146" s="59">
        <v>2917</v>
      </c>
      <c r="I146" s="59">
        <v>17514</v>
      </c>
      <c r="J146" s="78" t="s">
        <v>7</v>
      </c>
      <c r="K146" s="76">
        <f t="shared" si="82"/>
        <v>42.406582104902299</v>
      </c>
      <c r="L146" s="76">
        <f t="shared" si="83"/>
        <v>45.300902135434512</v>
      </c>
      <c r="M146" s="55"/>
      <c r="N146" s="56"/>
    </row>
    <row r="147" spans="1:15" ht="21" x14ac:dyDescent="0.35">
      <c r="B147" s="15" t="s">
        <v>40</v>
      </c>
      <c r="C147" s="11" t="s">
        <v>6</v>
      </c>
      <c r="D147" s="73"/>
      <c r="E147" s="59">
        <v>36026</v>
      </c>
      <c r="F147" s="59">
        <v>217960</v>
      </c>
      <c r="G147" s="73"/>
      <c r="H147" s="59">
        <v>14428</v>
      </c>
      <c r="I147" s="59">
        <v>86693</v>
      </c>
      <c r="J147" s="78" t="s">
        <v>7</v>
      </c>
      <c r="K147" s="76">
        <f t="shared" si="82"/>
        <v>149.69503742722483</v>
      </c>
      <c r="L147" s="76">
        <f t="shared" si="83"/>
        <v>151.41591593323568</v>
      </c>
      <c r="M147" s="55"/>
      <c r="N147" s="56"/>
    </row>
    <row r="148" spans="1:15" ht="21" x14ac:dyDescent="0.35">
      <c r="B148" s="15" t="s">
        <v>41</v>
      </c>
      <c r="C148" s="11" t="s">
        <v>6</v>
      </c>
      <c r="D148" s="73"/>
      <c r="E148" s="59">
        <v>390</v>
      </c>
      <c r="F148" s="59">
        <v>2381</v>
      </c>
      <c r="G148" s="73"/>
      <c r="H148" s="59">
        <v>315</v>
      </c>
      <c r="I148" s="59">
        <v>1896</v>
      </c>
      <c r="J148" s="78" t="s">
        <v>7</v>
      </c>
      <c r="K148" s="76">
        <f t="shared" si="82"/>
        <v>23.80952380952381</v>
      </c>
      <c r="L148" s="76">
        <f t="shared" si="83"/>
        <v>25.580168776371309</v>
      </c>
      <c r="M148" s="55"/>
      <c r="N148" s="56"/>
    </row>
    <row r="149" spans="1:15" x14ac:dyDescent="0.3">
      <c r="A149" s="8"/>
      <c r="B149" s="9"/>
      <c r="C149" s="9"/>
      <c r="D149" s="9"/>
      <c r="E149" s="10"/>
      <c r="F149" s="9"/>
      <c r="G149" s="9"/>
      <c r="H149" s="10"/>
      <c r="I149" s="9"/>
      <c r="J149" s="9"/>
      <c r="K149" s="10"/>
      <c r="L149" s="9"/>
    </row>
    <row r="150" spans="1:15" x14ac:dyDescent="0.3">
      <c r="J150" s="2" t="s">
        <v>62</v>
      </c>
    </row>
    <row r="152" spans="1:15" x14ac:dyDescent="0.3">
      <c r="A152" s="96" t="s">
        <v>116</v>
      </c>
      <c r="B152" s="96"/>
      <c r="C152" s="96"/>
      <c r="D152" s="96"/>
      <c r="E152" s="96"/>
      <c r="F152" s="96"/>
      <c r="G152" s="96"/>
      <c r="H152" s="96"/>
      <c r="I152" s="96"/>
      <c r="J152" s="96"/>
      <c r="K152" s="96"/>
      <c r="L152" s="96"/>
    </row>
    <row r="153" spans="1:15" x14ac:dyDescent="0.3">
      <c r="A153" s="89"/>
      <c r="B153" s="89"/>
      <c r="C153" s="89"/>
      <c r="D153" s="89"/>
      <c r="E153" s="45"/>
      <c r="F153" s="89"/>
      <c r="G153" s="89"/>
      <c r="H153" s="45"/>
      <c r="I153" s="89"/>
      <c r="J153" s="89"/>
      <c r="K153" s="45"/>
      <c r="L153" s="89"/>
    </row>
    <row r="154" spans="1:15" x14ac:dyDescent="0.3">
      <c r="I154" s="15" t="s">
        <v>102</v>
      </c>
    </row>
    <row r="155" spans="1:15" x14ac:dyDescent="0.3">
      <c r="I155" s="15" t="s">
        <v>76</v>
      </c>
      <c r="J155" s="9"/>
      <c r="K155" s="10"/>
      <c r="L155" s="9"/>
    </row>
    <row r="156" spans="1:15" x14ac:dyDescent="0.3">
      <c r="A156" s="16"/>
      <c r="B156" s="17"/>
      <c r="C156" s="90" t="s">
        <v>63</v>
      </c>
      <c r="D156" s="94" t="s">
        <v>109</v>
      </c>
      <c r="E156" s="97"/>
      <c r="F156" s="95"/>
      <c r="G156" s="94" t="s">
        <v>110</v>
      </c>
      <c r="H156" s="97"/>
      <c r="I156" s="95"/>
      <c r="J156" s="113" t="s">
        <v>111</v>
      </c>
      <c r="K156" s="114"/>
      <c r="L156" s="114"/>
    </row>
    <row r="157" spans="1:15" x14ac:dyDescent="0.3">
      <c r="A157" s="2" t="s">
        <v>1</v>
      </c>
      <c r="B157" s="20"/>
      <c r="C157" s="12" t="s">
        <v>64</v>
      </c>
      <c r="D157" s="21" t="s">
        <v>65</v>
      </c>
      <c r="F157" s="22"/>
      <c r="H157" s="23"/>
      <c r="J157" s="100" t="s">
        <v>112</v>
      </c>
      <c r="K157" s="115"/>
      <c r="L157" s="115"/>
    </row>
    <row r="158" spans="1:15" x14ac:dyDescent="0.3">
      <c r="A158" s="15" t="s">
        <v>2</v>
      </c>
      <c r="B158" s="20" t="s">
        <v>66</v>
      </c>
      <c r="C158" s="12" t="s">
        <v>67</v>
      </c>
      <c r="D158" s="21" t="s">
        <v>68</v>
      </c>
      <c r="E158" s="100" t="s">
        <v>69</v>
      </c>
      <c r="F158" s="101"/>
      <c r="G158" s="15" t="s">
        <v>68</v>
      </c>
      <c r="H158" s="100" t="s">
        <v>69</v>
      </c>
      <c r="I158" s="101"/>
      <c r="J158" s="26" t="s">
        <v>68</v>
      </c>
      <c r="K158" s="94" t="s">
        <v>69</v>
      </c>
      <c r="L158" s="97"/>
    </row>
    <row r="159" spans="1:15" x14ac:dyDescent="0.3">
      <c r="A159" s="9"/>
      <c r="B159" s="28"/>
      <c r="C159" s="29" t="s">
        <v>70</v>
      </c>
      <c r="D159" s="28"/>
      <c r="E159" s="46" t="s">
        <v>71</v>
      </c>
      <c r="F159" s="47" t="s">
        <v>72</v>
      </c>
      <c r="G159" s="32"/>
      <c r="H159" s="46" t="s">
        <v>71</v>
      </c>
      <c r="I159" s="47" t="s">
        <v>73</v>
      </c>
      <c r="J159" s="48"/>
      <c r="K159" s="46" t="s">
        <v>71</v>
      </c>
      <c r="L159" s="49" t="s">
        <v>73</v>
      </c>
    </row>
    <row r="160" spans="1:15" ht="21" x14ac:dyDescent="0.35">
      <c r="A160" s="15" t="s">
        <v>43</v>
      </c>
      <c r="B160" s="15" t="s">
        <v>44</v>
      </c>
      <c r="C160" s="11" t="s">
        <v>6</v>
      </c>
      <c r="D160" s="73"/>
      <c r="E160" s="59">
        <f t="shared" ref="E160:I160" si="89">SUM(E161:E165)</f>
        <v>753677</v>
      </c>
      <c r="F160" s="59">
        <f t="shared" si="89"/>
        <v>4592950</v>
      </c>
      <c r="G160" s="73"/>
      <c r="H160" s="59">
        <f t="shared" si="89"/>
        <v>388242</v>
      </c>
      <c r="I160" s="59">
        <f t="shared" si="89"/>
        <v>2328136</v>
      </c>
      <c r="J160" s="78" t="s">
        <v>7</v>
      </c>
      <c r="K160" s="76">
        <f t="shared" ref="K160:L165" si="90">E160/H160*100-100</f>
        <v>94.125571164376851</v>
      </c>
      <c r="L160" s="76">
        <f t="shared" si="90"/>
        <v>97.280141709934469</v>
      </c>
      <c r="M160" s="55"/>
      <c r="N160" s="56"/>
      <c r="O160" s="56"/>
    </row>
    <row r="161" spans="1:20" ht="21" x14ac:dyDescent="0.35">
      <c r="A161" s="15" t="s">
        <v>0</v>
      </c>
      <c r="B161" s="15" t="s">
        <v>45</v>
      </c>
      <c r="C161" s="11" t="s">
        <v>9</v>
      </c>
      <c r="D161" s="59">
        <v>4253250</v>
      </c>
      <c r="E161" s="74">
        <v>356637</v>
      </c>
      <c r="F161" s="59">
        <v>2175702</v>
      </c>
      <c r="G161" s="59">
        <v>3836539</v>
      </c>
      <c r="H161" s="74">
        <v>187789</v>
      </c>
      <c r="I161" s="59">
        <v>1126080</v>
      </c>
      <c r="J161" s="76">
        <f>D161/G161*100-100</f>
        <v>10.861638575810133</v>
      </c>
      <c r="K161" s="76">
        <f t="shared" si="90"/>
        <v>89.91367971499929</v>
      </c>
      <c r="L161" s="76">
        <f t="shared" si="90"/>
        <v>93.210251491901118</v>
      </c>
      <c r="M161" s="79"/>
      <c r="N161" s="54"/>
      <c r="O161" s="54"/>
      <c r="T161" s="1"/>
    </row>
    <row r="162" spans="1:20" ht="21" x14ac:dyDescent="0.35">
      <c r="A162" s="15" t="s">
        <v>0</v>
      </c>
      <c r="B162" s="15" t="s">
        <v>46</v>
      </c>
      <c r="C162" s="11" t="s">
        <v>9</v>
      </c>
      <c r="D162" s="59">
        <v>2357532</v>
      </c>
      <c r="E162" s="74">
        <v>205962</v>
      </c>
      <c r="F162" s="59">
        <v>1254903</v>
      </c>
      <c r="G162" s="59">
        <v>2414246</v>
      </c>
      <c r="H162" s="74">
        <v>115522</v>
      </c>
      <c r="I162" s="59">
        <v>692731</v>
      </c>
      <c r="J162" s="76">
        <f>D162/G162*100-100</f>
        <v>-2.349139234361374</v>
      </c>
      <c r="K162" s="76">
        <f t="shared" si="90"/>
        <v>78.288118280500697</v>
      </c>
      <c r="L162" s="76">
        <f t="shared" si="90"/>
        <v>81.153001670200979</v>
      </c>
      <c r="M162" s="79"/>
      <c r="N162" s="54"/>
      <c r="O162" s="54"/>
      <c r="T162" s="1"/>
    </row>
    <row r="163" spans="1:20" ht="21" x14ac:dyDescent="0.35">
      <c r="A163" s="15"/>
      <c r="B163" s="15" t="s">
        <v>78</v>
      </c>
      <c r="C163" s="11" t="s">
        <v>6</v>
      </c>
      <c r="D163" s="59"/>
      <c r="E163" s="59">
        <v>168392</v>
      </c>
      <c r="F163" s="59">
        <v>1024602</v>
      </c>
      <c r="G163" s="59">
        <v>1709913544</v>
      </c>
      <c r="H163" s="59">
        <v>70025</v>
      </c>
      <c r="I163" s="59">
        <v>419884</v>
      </c>
      <c r="J163" s="76"/>
      <c r="K163" s="76">
        <f t="shared" si="90"/>
        <v>140.47411638700464</v>
      </c>
      <c r="L163" s="76">
        <f t="shared" si="90"/>
        <v>144.02025321279211</v>
      </c>
      <c r="M163" s="55"/>
      <c r="N163" s="54"/>
      <c r="O163" s="54"/>
      <c r="T163" s="1"/>
    </row>
    <row r="164" spans="1:20" ht="21" x14ac:dyDescent="0.35">
      <c r="A164" s="15"/>
      <c r="B164" s="15" t="s">
        <v>79</v>
      </c>
      <c r="C164" s="11" t="s">
        <v>6</v>
      </c>
      <c r="D164" s="59"/>
      <c r="E164" s="59">
        <v>22669</v>
      </c>
      <c r="F164" s="59">
        <v>137639</v>
      </c>
      <c r="G164" s="59">
        <v>229811709</v>
      </c>
      <c r="H164" s="59">
        <v>14900</v>
      </c>
      <c r="I164" s="59">
        <v>89406</v>
      </c>
      <c r="J164" s="76"/>
      <c r="K164" s="76">
        <f t="shared" si="90"/>
        <v>52.140939597315423</v>
      </c>
      <c r="L164" s="76">
        <f t="shared" si="90"/>
        <v>53.948280876003849</v>
      </c>
      <c r="M164" s="55"/>
      <c r="N164" s="54"/>
      <c r="O164" s="54"/>
      <c r="T164" s="1"/>
    </row>
    <row r="165" spans="1:20" ht="21" x14ac:dyDescent="0.35">
      <c r="A165" s="15"/>
      <c r="B165" s="15" t="s">
        <v>80</v>
      </c>
      <c r="C165" s="11" t="s">
        <v>6</v>
      </c>
      <c r="D165" s="59"/>
      <c r="E165" s="59">
        <v>17</v>
      </c>
      <c r="F165" s="59">
        <v>104</v>
      </c>
      <c r="G165" s="59">
        <v>6259</v>
      </c>
      <c r="H165" s="59">
        <v>6</v>
      </c>
      <c r="I165" s="59">
        <v>35</v>
      </c>
      <c r="J165" s="76"/>
      <c r="K165" s="76">
        <f t="shared" si="90"/>
        <v>183.33333333333337</v>
      </c>
      <c r="L165" s="76">
        <f t="shared" si="90"/>
        <v>197.14285714285717</v>
      </c>
      <c r="M165" s="55"/>
      <c r="N165" s="54"/>
      <c r="O165" s="54"/>
      <c r="T165" s="1"/>
    </row>
    <row r="166" spans="1:20" ht="21" x14ac:dyDescent="0.35">
      <c r="A166" s="15"/>
      <c r="B166" s="15"/>
      <c r="C166" s="11"/>
      <c r="D166" s="59"/>
      <c r="E166" s="74"/>
      <c r="F166" s="59"/>
      <c r="G166" s="59"/>
      <c r="H166" s="74"/>
      <c r="I166" s="59"/>
      <c r="J166" s="76"/>
      <c r="K166" s="76"/>
      <c r="L166" s="76"/>
      <c r="M166" s="55"/>
      <c r="N166" s="56"/>
      <c r="O166" s="56"/>
    </row>
    <row r="167" spans="1:20" ht="21" x14ac:dyDescent="0.35">
      <c r="A167" s="15" t="s">
        <v>47</v>
      </c>
      <c r="B167" s="15" t="s">
        <v>48</v>
      </c>
      <c r="C167" s="11" t="s">
        <v>6</v>
      </c>
      <c r="D167" s="73"/>
      <c r="E167" s="59">
        <f t="shared" ref="E167:I167" si="91">SUM(E168:E172)</f>
        <v>194790</v>
      </c>
      <c r="F167" s="59">
        <f t="shared" si="91"/>
        <v>1187981</v>
      </c>
      <c r="G167" s="73"/>
      <c r="H167" s="59">
        <f t="shared" si="91"/>
        <v>112812</v>
      </c>
      <c r="I167" s="59">
        <f t="shared" si="91"/>
        <v>676795</v>
      </c>
      <c r="J167" s="78" t="s">
        <v>7</v>
      </c>
      <c r="K167" s="76">
        <f t="shared" ref="K167:L172" si="92">E167/H167*100-100</f>
        <v>72.667801297734286</v>
      </c>
      <c r="L167" s="76">
        <f t="shared" si="92"/>
        <v>75.530404332183309</v>
      </c>
      <c r="M167" s="55"/>
      <c r="N167" s="56"/>
      <c r="O167" s="56"/>
    </row>
    <row r="168" spans="1:20" ht="21" x14ac:dyDescent="0.35">
      <c r="A168" s="15"/>
      <c r="B168" s="15" t="s">
        <v>81</v>
      </c>
      <c r="C168" s="11" t="s">
        <v>9</v>
      </c>
      <c r="D168" s="59">
        <v>166524</v>
      </c>
      <c r="E168" s="59">
        <v>56349</v>
      </c>
      <c r="F168" s="59">
        <v>342805</v>
      </c>
      <c r="G168" s="59">
        <v>131360</v>
      </c>
      <c r="H168" s="59">
        <v>34689</v>
      </c>
      <c r="I168" s="59">
        <v>208113</v>
      </c>
      <c r="J168" s="76">
        <f>D168/G168*100-100</f>
        <v>26.769183922046281</v>
      </c>
      <c r="K168" s="76">
        <f t="shared" si="92"/>
        <v>62.44054311164922</v>
      </c>
      <c r="L168" s="76">
        <f t="shared" si="92"/>
        <v>64.720608515566056</v>
      </c>
      <c r="M168" s="79"/>
      <c r="N168" s="54"/>
      <c r="O168" s="54"/>
      <c r="T168" s="1"/>
    </row>
    <row r="169" spans="1:20" ht="21" x14ac:dyDescent="0.35">
      <c r="B169" s="15" t="s">
        <v>82</v>
      </c>
      <c r="C169" s="11" t="s">
        <v>9</v>
      </c>
      <c r="D169" s="59">
        <v>133901.54800000001</v>
      </c>
      <c r="E169" s="59">
        <v>40009</v>
      </c>
      <c r="F169" s="59">
        <v>244360</v>
      </c>
      <c r="G169" s="59">
        <v>124791</v>
      </c>
      <c r="H169" s="59">
        <v>23696</v>
      </c>
      <c r="I169" s="59">
        <v>142140</v>
      </c>
      <c r="J169" s="76">
        <f>D169/G169*100-100</f>
        <v>7.3006450785713781</v>
      </c>
      <c r="K169" s="76">
        <f t="shared" si="92"/>
        <v>68.842842673869001</v>
      </c>
      <c r="L169" s="76">
        <f t="shared" si="92"/>
        <v>71.915013367102858</v>
      </c>
      <c r="M169" s="79"/>
      <c r="N169" s="54"/>
      <c r="O169" s="54"/>
      <c r="T169" s="1"/>
    </row>
    <row r="170" spans="1:20" ht="21" x14ac:dyDescent="0.35">
      <c r="A170" s="15" t="s">
        <v>0</v>
      </c>
      <c r="B170" s="15" t="s">
        <v>83</v>
      </c>
      <c r="C170" s="11" t="s">
        <v>9</v>
      </c>
      <c r="D170" s="59">
        <v>118286.71100000001</v>
      </c>
      <c r="E170" s="59">
        <v>37053</v>
      </c>
      <c r="F170" s="59">
        <v>226430</v>
      </c>
      <c r="G170" s="59">
        <v>95367</v>
      </c>
      <c r="H170" s="59">
        <v>23424</v>
      </c>
      <c r="I170" s="59">
        <v>140545</v>
      </c>
      <c r="J170" s="76">
        <f>D170/G170*100-100</f>
        <v>24.03316765757549</v>
      </c>
      <c r="K170" s="76">
        <f t="shared" si="92"/>
        <v>58.183913934426243</v>
      </c>
      <c r="L170" s="76">
        <f t="shared" si="92"/>
        <v>61.10854174819454</v>
      </c>
      <c r="M170" s="79"/>
      <c r="N170" s="54"/>
      <c r="O170" s="54"/>
      <c r="T170" s="1"/>
    </row>
    <row r="171" spans="1:20" ht="21" x14ac:dyDescent="0.35">
      <c r="A171" s="15" t="s">
        <v>0</v>
      </c>
      <c r="B171" s="15" t="s">
        <v>84</v>
      </c>
      <c r="C171" s="11" t="s">
        <v>9</v>
      </c>
      <c r="D171" s="59">
        <v>266747.20900000003</v>
      </c>
      <c r="E171" s="59">
        <v>18437</v>
      </c>
      <c r="F171" s="59">
        <v>112585</v>
      </c>
      <c r="G171" s="59">
        <v>83552</v>
      </c>
      <c r="H171" s="59">
        <v>6094</v>
      </c>
      <c r="I171" s="59">
        <v>36573</v>
      </c>
      <c r="J171" s="76">
        <f>D171/G171*100-100</f>
        <v>219.25891540597473</v>
      </c>
      <c r="K171" s="76">
        <f t="shared" si="92"/>
        <v>202.54348539547095</v>
      </c>
      <c r="L171" s="76">
        <f t="shared" si="92"/>
        <v>207.83638203045962</v>
      </c>
      <c r="M171" s="79"/>
      <c r="N171" s="54"/>
      <c r="O171" s="54"/>
      <c r="T171" s="1"/>
    </row>
    <row r="172" spans="1:20" ht="21" x14ac:dyDescent="0.35">
      <c r="A172" s="15"/>
      <c r="B172" s="15" t="s">
        <v>85</v>
      </c>
      <c r="C172" s="11" t="s">
        <v>49</v>
      </c>
      <c r="D172" s="73"/>
      <c r="E172" s="59">
        <v>42942</v>
      </c>
      <c r="F172" s="59">
        <v>261801</v>
      </c>
      <c r="G172" s="73"/>
      <c r="H172" s="59">
        <v>24909</v>
      </c>
      <c r="I172" s="59">
        <v>149424</v>
      </c>
      <c r="J172" s="78" t="s">
        <v>7</v>
      </c>
      <c r="K172" s="76">
        <f t="shared" si="92"/>
        <v>72.395519691677691</v>
      </c>
      <c r="L172" s="76">
        <f t="shared" si="92"/>
        <v>75.206794089302917</v>
      </c>
      <c r="M172" s="55"/>
      <c r="N172" s="56"/>
      <c r="O172" s="56"/>
      <c r="T172" s="1"/>
    </row>
    <row r="173" spans="1:20" ht="21" x14ac:dyDescent="0.35">
      <c r="A173" s="15"/>
      <c r="B173" s="15"/>
      <c r="C173" s="11"/>
      <c r="D173" s="59"/>
      <c r="E173" s="59"/>
      <c r="F173" s="59"/>
      <c r="G173" s="59"/>
      <c r="H173" s="59"/>
      <c r="I173" s="59"/>
      <c r="J173" s="76"/>
      <c r="K173" s="76"/>
      <c r="L173" s="76"/>
      <c r="M173" s="55"/>
      <c r="N173" s="56"/>
      <c r="O173" s="56"/>
    </row>
    <row r="174" spans="1:20" ht="21" x14ac:dyDescent="0.35">
      <c r="A174" s="15" t="s">
        <v>50</v>
      </c>
      <c r="B174" s="15" t="s">
        <v>51</v>
      </c>
      <c r="C174" s="11" t="s">
        <v>49</v>
      </c>
      <c r="D174" s="73"/>
      <c r="E174" s="59">
        <f t="shared" ref="E174:I174" si="93">SUM(E175:E179)</f>
        <v>560825</v>
      </c>
      <c r="F174" s="59">
        <f t="shared" si="93"/>
        <v>3415647</v>
      </c>
      <c r="G174" s="73"/>
      <c r="H174" s="59">
        <f t="shared" si="93"/>
        <v>320524</v>
      </c>
      <c r="I174" s="59">
        <f t="shared" si="93"/>
        <v>1922867</v>
      </c>
      <c r="J174" s="78" t="s">
        <v>7</v>
      </c>
      <c r="K174" s="76">
        <f t="shared" ref="K174:L179" si="94">E174/H174*100-100</f>
        <v>74.971297001160622</v>
      </c>
      <c r="L174" s="76">
        <f t="shared" si="94"/>
        <v>77.633034422037497</v>
      </c>
      <c r="M174" s="55"/>
      <c r="N174" s="56"/>
      <c r="O174" s="56"/>
    </row>
    <row r="175" spans="1:20" ht="21" x14ac:dyDescent="0.35">
      <c r="A175" s="15" t="s">
        <v>0</v>
      </c>
      <c r="B175" s="15" t="s">
        <v>86</v>
      </c>
      <c r="C175" s="11" t="s">
        <v>52</v>
      </c>
      <c r="D175" s="59">
        <v>455448</v>
      </c>
      <c r="E175" s="59">
        <v>41891</v>
      </c>
      <c r="F175" s="59">
        <v>255848</v>
      </c>
      <c r="G175" s="59">
        <v>483365</v>
      </c>
      <c r="H175" s="59">
        <v>24939</v>
      </c>
      <c r="I175" s="59">
        <v>149697</v>
      </c>
      <c r="J175" s="76">
        <f>D175/G175*100-100</f>
        <v>-5.7755526362065979</v>
      </c>
      <c r="K175" s="76">
        <f t="shared" si="94"/>
        <v>67.973856209150341</v>
      </c>
      <c r="L175" s="76">
        <f t="shared" si="94"/>
        <v>70.91057269016747</v>
      </c>
      <c r="M175" s="79"/>
      <c r="N175" s="54"/>
      <c r="O175" s="54"/>
      <c r="T175" s="1"/>
    </row>
    <row r="176" spans="1:20" ht="21" x14ac:dyDescent="0.35">
      <c r="B176" s="15" t="s">
        <v>87</v>
      </c>
      <c r="C176" s="11" t="s">
        <v>52</v>
      </c>
      <c r="D176" s="59">
        <v>7756.7309999999998</v>
      </c>
      <c r="E176" s="59">
        <v>6087</v>
      </c>
      <c r="F176" s="59">
        <v>37145</v>
      </c>
      <c r="G176" s="59">
        <v>10442</v>
      </c>
      <c r="H176" s="59">
        <v>7756</v>
      </c>
      <c r="I176" s="59">
        <v>46566</v>
      </c>
      <c r="J176" s="76">
        <f>D176/G176*100-100</f>
        <v>-25.716040988316408</v>
      </c>
      <c r="K176" s="76">
        <f t="shared" si="94"/>
        <v>-21.518824136152659</v>
      </c>
      <c r="L176" s="76">
        <f t="shared" si="94"/>
        <v>-20.231499377228019</v>
      </c>
      <c r="M176" s="79"/>
      <c r="N176" s="54"/>
      <c r="O176" s="54"/>
      <c r="T176" s="1"/>
    </row>
    <row r="177" spans="1:20" ht="21" x14ac:dyDescent="0.35">
      <c r="B177" s="15" t="s">
        <v>88</v>
      </c>
      <c r="C177" s="11" t="s">
        <v>52</v>
      </c>
      <c r="D177" s="59">
        <v>495421.804</v>
      </c>
      <c r="E177" s="59">
        <v>123830</v>
      </c>
      <c r="F177" s="59">
        <v>754968</v>
      </c>
      <c r="G177" s="59">
        <v>511250</v>
      </c>
      <c r="H177" s="59">
        <v>86505</v>
      </c>
      <c r="I177" s="59">
        <v>518883</v>
      </c>
      <c r="J177" s="76">
        <f>D177/G177*100-100</f>
        <v>-3.0959796577017045</v>
      </c>
      <c r="K177" s="76">
        <f t="shared" si="94"/>
        <v>43.147794925148844</v>
      </c>
      <c r="L177" s="76">
        <f t="shared" si="94"/>
        <v>45.49869623788021</v>
      </c>
      <c r="M177" s="79"/>
      <c r="N177" s="54"/>
      <c r="O177" s="54"/>
      <c r="T177" s="1"/>
    </row>
    <row r="178" spans="1:20" ht="21" x14ac:dyDescent="0.35">
      <c r="B178" s="15" t="s">
        <v>89</v>
      </c>
      <c r="C178" s="11" t="s">
        <v>52</v>
      </c>
      <c r="D178" s="59">
        <v>7715.0370000000003</v>
      </c>
      <c r="E178" s="59">
        <v>189071</v>
      </c>
      <c r="F178" s="59">
        <v>1147541</v>
      </c>
      <c r="G178" s="59">
        <v>5562</v>
      </c>
      <c r="H178" s="59">
        <v>46545</v>
      </c>
      <c r="I178" s="59">
        <v>279231</v>
      </c>
      <c r="J178" s="76">
        <f>D178/G178*100-100</f>
        <v>38.709762675296673</v>
      </c>
      <c r="K178" s="76">
        <f t="shared" si="94"/>
        <v>306.21119346868619</v>
      </c>
      <c r="L178" s="76">
        <f t="shared" si="94"/>
        <v>310.96475677843796</v>
      </c>
      <c r="M178" s="79"/>
      <c r="N178" s="54"/>
      <c r="O178" s="54"/>
      <c r="T178" s="1"/>
    </row>
    <row r="179" spans="1:20" ht="21" x14ac:dyDescent="0.35">
      <c r="B179" s="15" t="s">
        <v>90</v>
      </c>
      <c r="C179" s="11" t="s">
        <v>49</v>
      </c>
      <c r="D179" s="73"/>
      <c r="E179" s="59">
        <v>199946</v>
      </c>
      <c r="F179" s="59">
        <v>1220145</v>
      </c>
      <c r="G179" s="73"/>
      <c r="H179" s="59">
        <v>154779</v>
      </c>
      <c r="I179" s="59">
        <v>928490</v>
      </c>
      <c r="J179" s="78" t="s">
        <v>7</v>
      </c>
      <c r="K179" s="76">
        <f t="shared" si="94"/>
        <v>29.181607323990988</v>
      </c>
      <c r="L179" s="76">
        <f t="shared" si="94"/>
        <v>31.411754569246852</v>
      </c>
      <c r="M179" s="55"/>
      <c r="N179" s="56"/>
      <c r="O179" s="56"/>
    </row>
    <row r="180" spans="1:20" ht="21" x14ac:dyDescent="0.35">
      <c r="B180" s="15"/>
      <c r="C180" s="11"/>
      <c r="D180" s="73"/>
      <c r="E180" s="59"/>
      <c r="F180" s="59"/>
      <c r="G180" s="73"/>
      <c r="H180" s="59"/>
      <c r="I180" s="59"/>
      <c r="J180" s="76"/>
      <c r="K180" s="76"/>
      <c r="L180" s="76"/>
      <c r="M180" s="55"/>
      <c r="N180" s="56"/>
      <c r="O180" s="56"/>
    </row>
    <row r="181" spans="1:20" ht="21" x14ac:dyDescent="0.35">
      <c r="A181" s="15" t="s">
        <v>53</v>
      </c>
      <c r="B181" s="15" t="s">
        <v>54</v>
      </c>
      <c r="C181" s="11" t="s">
        <v>49</v>
      </c>
      <c r="D181" s="73"/>
      <c r="E181" s="59">
        <f t="shared" ref="E181:I181" si="95">SUM(E182:E186)</f>
        <v>252952</v>
      </c>
      <c r="F181" s="59">
        <f t="shared" si="95"/>
        <v>1542201</v>
      </c>
      <c r="G181" s="73"/>
      <c r="H181" s="59">
        <f t="shared" si="95"/>
        <v>180665</v>
      </c>
      <c r="I181" s="59">
        <f t="shared" si="95"/>
        <v>1084037</v>
      </c>
      <c r="J181" s="78" t="s">
        <v>7</v>
      </c>
      <c r="K181" s="76">
        <f t="shared" ref="K181:L186" si="96">E181/H181*100-100</f>
        <v>40.011623723466101</v>
      </c>
      <c r="L181" s="76">
        <f t="shared" si="96"/>
        <v>42.264609049322132</v>
      </c>
      <c r="M181" s="55"/>
      <c r="N181" s="56"/>
      <c r="O181" s="56"/>
    </row>
    <row r="182" spans="1:20" ht="21" x14ac:dyDescent="0.35">
      <c r="A182" s="15"/>
      <c r="B182" s="15" t="s">
        <v>91</v>
      </c>
      <c r="C182" s="11" t="s">
        <v>55</v>
      </c>
      <c r="D182" s="59">
        <v>73</v>
      </c>
      <c r="E182" s="59">
        <v>708</v>
      </c>
      <c r="F182" s="59">
        <v>4301</v>
      </c>
      <c r="G182" s="59">
        <v>18</v>
      </c>
      <c r="H182" s="59">
        <v>175</v>
      </c>
      <c r="I182" s="59">
        <v>1056</v>
      </c>
      <c r="J182" s="76">
        <f>D182/G182*100-100</f>
        <v>305.55555555555554</v>
      </c>
      <c r="K182" s="76">
        <f t="shared" ref="K182" si="97">E182/H182*100-100</f>
        <v>304.57142857142856</v>
      </c>
      <c r="L182" s="76">
        <f t="shared" ref="L182" si="98">F182/I182*100-100</f>
        <v>307.29166666666669</v>
      </c>
      <c r="M182" s="79"/>
      <c r="N182" s="54"/>
      <c r="O182" s="54"/>
      <c r="T182" s="1"/>
    </row>
    <row r="183" spans="1:20" ht="21" x14ac:dyDescent="0.35">
      <c r="B183" s="15" t="s">
        <v>92</v>
      </c>
      <c r="C183" s="11" t="s">
        <v>52</v>
      </c>
      <c r="D183" s="59">
        <v>875344</v>
      </c>
      <c r="E183" s="59">
        <v>82296</v>
      </c>
      <c r="F183" s="59">
        <v>500527</v>
      </c>
      <c r="G183" s="59">
        <v>1413716</v>
      </c>
      <c r="H183" s="59">
        <v>80835</v>
      </c>
      <c r="I183" s="59">
        <v>484906</v>
      </c>
      <c r="J183" s="76">
        <f>D183/G183*100-100</f>
        <v>-38.082047596546978</v>
      </c>
      <c r="K183" s="76">
        <f t="shared" si="96"/>
        <v>1.8073854147337158</v>
      </c>
      <c r="L183" s="76">
        <f t="shared" si="96"/>
        <v>3.2214491055998451</v>
      </c>
      <c r="M183" s="79"/>
      <c r="N183" s="54"/>
      <c r="O183" s="54"/>
      <c r="T183" s="1"/>
    </row>
    <row r="184" spans="1:20" ht="21" x14ac:dyDescent="0.35">
      <c r="B184" s="15" t="s">
        <v>93</v>
      </c>
      <c r="C184" s="11" t="s">
        <v>52</v>
      </c>
      <c r="D184" s="59">
        <v>875624</v>
      </c>
      <c r="E184" s="59">
        <v>116405</v>
      </c>
      <c r="F184" s="59">
        <v>710030</v>
      </c>
      <c r="G184" s="59">
        <v>659289</v>
      </c>
      <c r="H184" s="59">
        <v>62498</v>
      </c>
      <c r="I184" s="59">
        <v>375140</v>
      </c>
      <c r="J184" s="76">
        <f>D184/G184*100-100</f>
        <v>32.813379261598499</v>
      </c>
      <c r="K184" s="76">
        <f t="shared" si="96"/>
        <v>86.253960126724053</v>
      </c>
      <c r="L184" s="76">
        <f t="shared" si="96"/>
        <v>89.270672282347931</v>
      </c>
      <c r="M184" s="79"/>
      <c r="N184" s="54"/>
      <c r="O184" s="54"/>
      <c r="T184" s="1"/>
    </row>
    <row r="185" spans="1:20" ht="21" x14ac:dyDescent="0.35">
      <c r="B185" s="15" t="s">
        <v>94</v>
      </c>
      <c r="C185" s="11" t="s">
        <v>49</v>
      </c>
      <c r="D185" s="73"/>
      <c r="E185" s="59">
        <v>8777</v>
      </c>
      <c r="F185" s="59">
        <v>53502</v>
      </c>
      <c r="G185" s="73"/>
      <c r="H185" s="59">
        <v>5537</v>
      </c>
      <c r="I185" s="59">
        <v>33227</v>
      </c>
      <c r="J185" s="78" t="s">
        <v>7</v>
      </c>
      <c r="K185" s="76">
        <f t="shared" si="96"/>
        <v>58.515441574860034</v>
      </c>
      <c r="L185" s="76">
        <f t="shared" si="96"/>
        <v>61.01965269208776</v>
      </c>
      <c r="M185" s="55"/>
      <c r="N185" s="56"/>
      <c r="O185" s="56"/>
    </row>
    <row r="186" spans="1:20" ht="21" x14ac:dyDescent="0.35">
      <c r="B186" s="15" t="s">
        <v>95</v>
      </c>
      <c r="C186" s="11" t="s">
        <v>49</v>
      </c>
      <c r="D186" s="73"/>
      <c r="E186" s="59">
        <v>44766</v>
      </c>
      <c r="F186" s="59">
        <v>273841</v>
      </c>
      <c r="G186" s="73"/>
      <c r="H186" s="59">
        <v>31620</v>
      </c>
      <c r="I186" s="59">
        <v>189708</v>
      </c>
      <c r="J186" s="78" t="s">
        <v>7</v>
      </c>
      <c r="K186" s="76">
        <f t="shared" si="96"/>
        <v>41.574952561669818</v>
      </c>
      <c r="L186" s="76">
        <f t="shared" si="96"/>
        <v>44.348683239504908</v>
      </c>
      <c r="M186" s="55"/>
      <c r="N186" s="56"/>
      <c r="O186" s="56"/>
    </row>
    <row r="187" spans="1:20" ht="21" x14ac:dyDescent="0.35">
      <c r="B187" s="15"/>
      <c r="C187" s="11"/>
      <c r="D187" s="73"/>
      <c r="E187" s="59"/>
      <c r="F187" s="59"/>
      <c r="G187" s="73"/>
      <c r="H187" s="59"/>
      <c r="I187" s="59"/>
      <c r="J187" s="76"/>
      <c r="K187" s="76"/>
      <c r="L187" s="76"/>
      <c r="M187" s="55"/>
      <c r="N187" s="56"/>
      <c r="O187" s="56"/>
    </row>
    <row r="188" spans="1:20" ht="21" x14ac:dyDescent="0.35">
      <c r="A188" s="15" t="s">
        <v>56</v>
      </c>
      <c r="B188" s="15" t="s">
        <v>57</v>
      </c>
      <c r="C188" s="11" t="s">
        <v>49</v>
      </c>
      <c r="D188" s="73"/>
      <c r="E188" s="59">
        <f t="shared" ref="E188:I188" si="99">SUM(E189:E193)</f>
        <v>47491</v>
      </c>
      <c r="F188" s="59">
        <f t="shared" si="99"/>
        <v>289256</v>
      </c>
      <c r="G188" s="73"/>
      <c r="H188" s="59">
        <f t="shared" si="99"/>
        <v>44998</v>
      </c>
      <c r="I188" s="59">
        <f t="shared" si="99"/>
        <v>269986</v>
      </c>
      <c r="J188" s="80" t="s">
        <v>7</v>
      </c>
      <c r="K188" s="76">
        <f t="shared" ref="K188:L193" si="100">E188/H188*100-100</f>
        <v>5.5402462331659166</v>
      </c>
      <c r="L188" s="76">
        <f t="shared" si="100"/>
        <v>7.1374071248138762</v>
      </c>
      <c r="M188" s="55"/>
      <c r="N188" s="56"/>
      <c r="O188" s="56"/>
    </row>
    <row r="189" spans="1:20" ht="21" x14ac:dyDescent="0.35">
      <c r="B189" s="15" t="s">
        <v>96</v>
      </c>
      <c r="C189" s="11" t="s">
        <v>52</v>
      </c>
      <c r="D189" s="59">
        <v>81251.928</v>
      </c>
      <c r="E189" s="59">
        <v>9251</v>
      </c>
      <c r="F189" s="59">
        <v>56298</v>
      </c>
      <c r="G189" s="59">
        <v>36586</v>
      </c>
      <c r="H189" s="59">
        <v>8977</v>
      </c>
      <c r="I189" s="59">
        <v>53874</v>
      </c>
      <c r="J189" s="76">
        <f>D189/G189*100-100</f>
        <v>122.08475373093535</v>
      </c>
      <c r="K189" s="76">
        <f t="shared" si="100"/>
        <v>3.0522446251531647</v>
      </c>
      <c r="L189" s="76">
        <f t="shared" si="100"/>
        <v>4.4993874596280108</v>
      </c>
      <c r="M189" s="79"/>
      <c r="N189" s="54"/>
      <c r="O189" s="54"/>
      <c r="T189" s="1"/>
    </row>
    <row r="190" spans="1:20" ht="21" x14ac:dyDescent="0.35">
      <c r="B190" s="15" t="s">
        <v>97</v>
      </c>
      <c r="C190" s="11" t="s">
        <v>58</v>
      </c>
      <c r="D190" s="59">
        <v>1408131</v>
      </c>
      <c r="E190" s="59">
        <v>11555</v>
      </c>
      <c r="F190" s="59">
        <v>70337</v>
      </c>
      <c r="G190" s="59">
        <v>1434872</v>
      </c>
      <c r="H190" s="59">
        <v>16047</v>
      </c>
      <c r="I190" s="59">
        <v>96279</v>
      </c>
      <c r="J190" s="76">
        <f>D190/G190*100-100</f>
        <v>-1.8636505555896292</v>
      </c>
      <c r="K190" s="76">
        <f t="shared" si="100"/>
        <v>-27.992771234498662</v>
      </c>
      <c r="L190" s="76">
        <f t="shared" si="100"/>
        <v>-26.944608897059581</v>
      </c>
      <c r="M190" s="79"/>
      <c r="N190" s="54"/>
      <c r="O190" s="54"/>
      <c r="T190" s="1"/>
    </row>
    <row r="191" spans="1:20" ht="21" x14ac:dyDescent="0.35">
      <c r="B191" s="15" t="s">
        <v>98</v>
      </c>
      <c r="C191" s="11" t="s">
        <v>49</v>
      </c>
      <c r="D191" s="73"/>
      <c r="E191" s="59">
        <v>4597</v>
      </c>
      <c r="F191" s="59">
        <v>28068</v>
      </c>
      <c r="G191" s="73"/>
      <c r="H191" s="59">
        <v>3816</v>
      </c>
      <c r="I191" s="59">
        <v>22901</v>
      </c>
      <c r="J191" s="81" t="s">
        <v>7</v>
      </c>
      <c r="K191" s="76">
        <f t="shared" si="100"/>
        <v>20.466457023060798</v>
      </c>
      <c r="L191" s="76">
        <f t="shared" si="100"/>
        <v>22.562333522553587</v>
      </c>
      <c r="M191" s="55"/>
      <c r="N191" s="56"/>
      <c r="O191" s="56"/>
    </row>
    <row r="192" spans="1:20" ht="21" x14ac:dyDescent="0.35">
      <c r="B192" s="15" t="s">
        <v>99</v>
      </c>
      <c r="C192" s="11" t="s">
        <v>52</v>
      </c>
      <c r="D192" s="59">
        <v>10572</v>
      </c>
      <c r="E192" s="59">
        <v>1879</v>
      </c>
      <c r="F192" s="59">
        <v>11357</v>
      </c>
      <c r="G192" s="59">
        <v>10990</v>
      </c>
      <c r="H192" s="59">
        <v>1251</v>
      </c>
      <c r="I192" s="59">
        <v>7498</v>
      </c>
      <c r="J192" s="76">
        <f>D192/G192*100-100</f>
        <v>-3.8034576888080096</v>
      </c>
      <c r="K192" s="76">
        <f t="shared" si="100"/>
        <v>50.199840127897687</v>
      </c>
      <c r="L192" s="76">
        <f t="shared" si="100"/>
        <v>51.467057882101898</v>
      </c>
      <c r="M192" s="79"/>
      <c r="N192" s="54"/>
      <c r="O192" s="54"/>
      <c r="T192" s="1"/>
    </row>
    <row r="193" spans="1:20" ht="21" x14ac:dyDescent="0.35">
      <c r="B193" s="15" t="s">
        <v>100</v>
      </c>
      <c r="C193" s="11" t="s">
        <v>52</v>
      </c>
      <c r="D193" s="59">
        <v>115081.302</v>
      </c>
      <c r="E193" s="59">
        <v>20209</v>
      </c>
      <c r="F193" s="59">
        <v>123196</v>
      </c>
      <c r="G193" s="59">
        <v>94769</v>
      </c>
      <c r="H193" s="59">
        <v>14907</v>
      </c>
      <c r="I193" s="59">
        <v>89434</v>
      </c>
      <c r="J193" s="76">
        <f>D193/G193*100-100</f>
        <v>21.433487743882495</v>
      </c>
      <c r="K193" s="76">
        <f t="shared" si="100"/>
        <v>35.567183202522301</v>
      </c>
      <c r="L193" s="76">
        <f t="shared" si="100"/>
        <v>37.750743565087106</v>
      </c>
      <c r="M193" s="79"/>
      <c r="N193" s="54"/>
      <c r="O193" s="54"/>
      <c r="T193" s="1"/>
    </row>
    <row r="194" spans="1:20" ht="21" x14ac:dyDescent="0.35">
      <c r="B194" s="15"/>
      <c r="C194" s="11"/>
      <c r="D194" s="59"/>
      <c r="E194" s="59"/>
      <c r="F194" s="59"/>
      <c r="G194" s="59"/>
      <c r="H194" s="59"/>
      <c r="I194" s="59"/>
      <c r="J194" s="76"/>
      <c r="K194" s="76"/>
      <c r="L194" s="76"/>
      <c r="M194" s="55"/>
      <c r="N194" s="56"/>
      <c r="O194" s="56"/>
    </row>
    <row r="195" spans="1:20" ht="21" x14ac:dyDescent="0.35">
      <c r="A195" s="15"/>
      <c r="B195" s="15" t="s">
        <v>59</v>
      </c>
      <c r="D195" s="73"/>
      <c r="E195" s="59">
        <f t="shared" ref="E195:I195" si="101">E109-E111-E123-E135-E160-E167-E174-E181-E188</f>
        <v>228505</v>
      </c>
      <c r="F195" s="59">
        <f t="shared" si="101"/>
        <v>1391969</v>
      </c>
      <c r="G195" s="73"/>
      <c r="H195" s="59">
        <f t="shared" si="101"/>
        <v>128689</v>
      </c>
      <c r="I195" s="59">
        <f t="shared" si="101"/>
        <v>772077</v>
      </c>
      <c r="J195" s="78" t="s">
        <v>7</v>
      </c>
      <c r="K195" s="76">
        <f>E195/H195*100-100</f>
        <v>77.563738936505843</v>
      </c>
      <c r="L195" s="76">
        <f>F195/I195*100-100</f>
        <v>80.28888310362828</v>
      </c>
      <c r="M195" s="55"/>
      <c r="N195" s="56"/>
      <c r="O195" s="56"/>
    </row>
    <row r="196" spans="1:20" ht="21" x14ac:dyDescent="0.35">
      <c r="A196" s="8"/>
      <c r="B196" s="9"/>
      <c r="C196" s="9"/>
      <c r="D196" s="82"/>
      <c r="E196" s="83"/>
      <c r="F196" s="82"/>
      <c r="G196" s="82"/>
      <c r="H196" s="83"/>
      <c r="I196" s="82"/>
      <c r="J196" s="82"/>
      <c r="K196" s="83"/>
      <c r="L196" s="82"/>
      <c r="M196" s="55"/>
      <c r="N196" s="56"/>
      <c r="O196" s="56"/>
    </row>
    <row r="197" spans="1:20" x14ac:dyDescent="0.3">
      <c r="A197" s="15" t="s">
        <v>60</v>
      </c>
    </row>
    <row r="198" spans="1:20" x14ac:dyDescent="0.3">
      <c r="A198" s="2" t="s">
        <v>61</v>
      </c>
    </row>
    <row r="201" spans="1:20" x14ac:dyDescent="0.3">
      <c r="E201" s="42"/>
      <c r="F201" s="42"/>
      <c r="H201" s="2"/>
      <c r="K201" s="2"/>
      <c r="N201" s="2"/>
      <c r="O201" s="2"/>
    </row>
    <row r="202" spans="1:20" x14ac:dyDescent="0.3">
      <c r="B202" s="15"/>
      <c r="E202" s="85"/>
      <c r="F202" s="85"/>
      <c r="H202" s="2"/>
      <c r="K202" s="2"/>
      <c r="N202" s="2"/>
      <c r="O202" s="2"/>
    </row>
    <row r="203" spans="1:20" x14ac:dyDescent="0.3">
      <c r="E203" s="2"/>
      <c r="H203" s="2"/>
      <c r="K203" s="2"/>
      <c r="N203" s="2"/>
      <c r="O203" s="2"/>
    </row>
    <row r="204" spans="1:20" x14ac:dyDescent="0.3">
      <c r="E204" s="2"/>
      <c r="H204" s="2"/>
      <c r="K204" s="2"/>
      <c r="N204" s="2"/>
      <c r="O204" s="2"/>
    </row>
    <row r="205" spans="1:20" x14ac:dyDescent="0.3">
      <c r="E205" s="2"/>
      <c r="H205" s="2"/>
      <c r="K205" s="2"/>
      <c r="N205" s="2"/>
      <c r="O205" s="2"/>
    </row>
    <row r="206" spans="1:20" x14ac:dyDescent="0.3">
      <c r="E206" s="2"/>
      <c r="H206" s="2"/>
      <c r="K206" s="2"/>
      <c r="N206" s="2"/>
      <c r="O206" s="2"/>
    </row>
    <row r="207" spans="1:20" x14ac:dyDescent="0.3">
      <c r="E207" s="2"/>
      <c r="H207" s="2"/>
      <c r="K207" s="2"/>
      <c r="N207" s="2"/>
      <c r="O207" s="2"/>
    </row>
    <row r="208" spans="1:20" x14ac:dyDescent="0.3">
      <c r="E208" s="2"/>
      <c r="H208" s="2"/>
      <c r="K208" s="2"/>
      <c r="N208" s="2"/>
      <c r="O208" s="2"/>
    </row>
    <row r="209" spans="5:15" x14ac:dyDescent="0.3">
      <c r="E209" s="2"/>
      <c r="H209" s="2"/>
      <c r="K209" s="2"/>
      <c r="N209" s="2"/>
      <c r="O209" s="2"/>
    </row>
    <row r="210" spans="5:15" x14ac:dyDescent="0.3">
      <c r="E210" s="2"/>
      <c r="H210" s="2"/>
      <c r="K210" s="2"/>
      <c r="N210" s="2"/>
      <c r="O210" s="2"/>
    </row>
    <row r="211" spans="5:15" x14ac:dyDescent="0.3">
      <c r="E211" s="2"/>
      <c r="H211" s="2"/>
      <c r="K211" s="2"/>
      <c r="N211" s="2"/>
      <c r="O211" s="2"/>
    </row>
    <row r="212" spans="5:15" x14ac:dyDescent="0.3">
      <c r="E212" s="2"/>
      <c r="H212" s="2"/>
      <c r="K212" s="2"/>
      <c r="N212" s="2"/>
      <c r="O212" s="2"/>
    </row>
    <row r="213" spans="5:15" x14ac:dyDescent="0.3">
      <c r="E213" s="2"/>
      <c r="H213" s="2"/>
      <c r="K213" s="2"/>
      <c r="N213" s="2"/>
      <c r="O213" s="2"/>
    </row>
    <row r="214" spans="5:15" x14ac:dyDescent="0.3">
      <c r="E214" s="2"/>
      <c r="H214" s="2"/>
      <c r="K214" s="2"/>
      <c r="N214" s="2"/>
      <c r="O214" s="2"/>
    </row>
    <row r="215" spans="5:15" x14ac:dyDescent="0.3">
      <c r="E215" s="2"/>
      <c r="H215" s="2"/>
      <c r="K215" s="2"/>
      <c r="N215" s="2"/>
      <c r="O215" s="2"/>
    </row>
    <row r="216" spans="5:15" x14ac:dyDescent="0.3">
      <c r="E216" s="2"/>
      <c r="H216" s="2"/>
      <c r="K216" s="2"/>
      <c r="N216" s="2"/>
      <c r="O216" s="2"/>
    </row>
    <row r="217" spans="5:15" x14ac:dyDescent="0.3">
      <c r="E217" s="2"/>
      <c r="H217" s="2"/>
      <c r="K217" s="2"/>
      <c r="N217" s="2"/>
      <c r="O217" s="2"/>
    </row>
    <row r="218" spans="5:15" x14ac:dyDescent="0.3">
      <c r="E218" s="2"/>
      <c r="H218" s="2"/>
      <c r="K218" s="2"/>
      <c r="N218" s="2"/>
      <c r="O218" s="2"/>
    </row>
    <row r="219" spans="5:15" x14ac:dyDescent="0.3">
      <c r="E219" s="2"/>
      <c r="H219" s="2"/>
      <c r="K219" s="2"/>
      <c r="N219" s="2"/>
      <c r="O219" s="2"/>
    </row>
    <row r="220" spans="5:15" x14ac:dyDescent="0.3">
      <c r="E220" s="2"/>
      <c r="H220" s="2"/>
      <c r="K220" s="2"/>
      <c r="N220" s="2"/>
      <c r="O220" s="2"/>
    </row>
    <row r="221" spans="5:15" x14ac:dyDescent="0.3">
      <c r="E221" s="2"/>
      <c r="H221" s="2"/>
      <c r="K221" s="2"/>
      <c r="N221" s="2"/>
      <c r="O221" s="2"/>
    </row>
    <row r="222" spans="5:15" x14ac:dyDescent="0.3">
      <c r="E222" s="2"/>
      <c r="H222" s="2"/>
      <c r="K222" s="2"/>
      <c r="N222" s="2"/>
      <c r="O222" s="2"/>
    </row>
    <row r="223" spans="5:15" x14ac:dyDescent="0.3">
      <c r="E223" s="2"/>
      <c r="H223" s="2"/>
      <c r="K223" s="2"/>
      <c r="N223" s="2"/>
      <c r="O223" s="2"/>
    </row>
    <row r="224" spans="5:15" x14ac:dyDescent="0.3">
      <c r="E224" s="2"/>
      <c r="H224" s="2"/>
      <c r="K224" s="2"/>
      <c r="N224" s="2"/>
      <c r="O224" s="2"/>
    </row>
    <row r="225" spans="5:15" x14ac:dyDescent="0.3">
      <c r="E225" s="2"/>
      <c r="H225" s="2"/>
      <c r="K225" s="2"/>
      <c r="N225" s="2"/>
      <c r="O225" s="2"/>
    </row>
  </sheetData>
  <mergeCells count="42">
    <mergeCell ref="A1:R1"/>
    <mergeCell ref="D4:F4"/>
    <mergeCell ref="G4:I4"/>
    <mergeCell ref="J4:L4"/>
    <mergeCell ref="M5:O5"/>
    <mergeCell ref="P5:R5"/>
    <mergeCell ref="M4:R4"/>
    <mergeCell ref="K158:L158"/>
    <mergeCell ref="G156:I156"/>
    <mergeCell ref="H158:I158"/>
    <mergeCell ref="G105:I105"/>
    <mergeCell ref="A152:L152"/>
    <mergeCell ref="E158:F158"/>
    <mergeCell ref="J156:L156"/>
    <mergeCell ref="J157:L157"/>
    <mergeCell ref="D156:F156"/>
    <mergeCell ref="D105:F105"/>
    <mergeCell ref="H107:I107"/>
    <mergeCell ref="N56:O56"/>
    <mergeCell ref="H56:I56"/>
    <mergeCell ref="K107:L107"/>
    <mergeCell ref="A101:L101"/>
    <mergeCell ref="E56:F56"/>
    <mergeCell ref="E107:F107"/>
    <mergeCell ref="J105:L105"/>
    <mergeCell ref="J106:L106"/>
    <mergeCell ref="N6:O6"/>
    <mergeCell ref="A51:R51"/>
    <mergeCell ref="M55:O55"/>
    <mergeCell ref="P55:R55"/>
    <mergeCell ref="Q6:R6"/>
    <mergeCell ref="K6:L6"/>
    <mergeCell ref="H6:I6"/>
    <mergeCell ref="E6:F6"/>
    <mergeCell ref="B4:B7"/>
    <mergeCell ref="B54:B57"/>
    <mergeCell ref="M54:R54"/>
    <mergeCell ref="Q56:R56"/>
    <mergeCell ref="D54:F54"/>
    <mergeCell ref="G54:I54"/>
    <mergeCell ref="J54:L54"/>
    <mergeCell ref="K56:L56"/>
  </mergeCells>
  <phoneticPr fontId="0" type="noConversion"/>
  <printOptions horizontalCentered="1"/>
  <pageMargins left="0.11811023622047245" right="3.937007874015748E-2" top="0.74803149606299213" bottom="0.74803149606299213" header="0" footer="0"/>
  <pageSetup scale="43" orientation="landscape" r:id="rId1"/>
  <headerFooter alignWithMargins="0"/>
  <rowBreaks count="3" manualBreakCount="3">
    <brk id="50" max="16383" man="1"/>
    <brk id="100" max="16383" man="1"/>
    <brk id="15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ah</dc:creator>
  <cp:lastModifiedBy>Ahmer</cp:lastModifiedBy>
  <cp:lastPrinted>2021-10-15T06:16:36Z</cp:lastPrinted>
  <dcterms:created xsi:type="dcterms:W3CDTF">2007-02-04T05:47:52Z</dcterms:created>
  <dcterms:modified xsi:type="dcterms:W3CDTF">2021-10-15T06:16:40Z</dcterms:modified>
</cp:coreProperties>
</file>